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225" windowWidth="14805" windowHeight="7890" activeTab="1"/>
  </bookViews>
  <sheets>
    <sheet name="Quantidades" sheetId="1" r:id="rId1"/>
    <sheet name="Orçamento" sheetId="2" r:id="rId2"/>
    <sheet name="Cronograma" sheetId="3" r:id="rId3"/>
    <sheet name="Composições" sheetId="4" r:id="rId4"/>
  </sheets>
  <definedNames>
    <definedName name="_xlnm.Print_Area" localSheetId="2">Cronograma!$A$1:$P$23</definedName>
    <definedName name="_xlnm.Print_Area" localSheetId="1">Orçamento!$A$1:$I$54</definedName>
    <definedName name="_xlnm.Print_Area" localSheetId="0">Quantidades!$A$1:$H$92</definedName>
  </definedNames>
  <calcPr calcId="152511" fullPrecision="0"/>
</workbook>
</file>

<file path=xl/calcChain.xml><?xml version="1.0" encoding="utf-8"?>
<calcChain xmlns="http://schemas.openxmlformats.org/spreadsheetml/2006/main">
  <c r="E54" i="1" l="1"/>
  <c r="G72" i="1"/>
  <c r="F38" i="2" s="1"/>
  <c r="H43" i="2" l="1"/>
  <c r="H44" i="2"/>
  <c r="H42" i="2"/>
  <c r="H38" i="2"/>
  <c r="H29" i="2"/>
  <c r="H30" i="2"/>
  <c r="H31" i="2"/>
  <c r="H32" i="2"/>
  <c r="H33" i="2"/>
  <c r="H34" i="2"/>
  <c r="H28" i="2"/>
  <c r="H26" i="2" l="1"/>
  <c r="H25" i="2"/>
  <c r="H24" i="2"/>
  <c r="H23" i="2"/>
  <c r="H18" i="2"/>
  <c r="H17" i="2"/>
  <c r="H13" i="2"/>
  <c r="G48" i="1" l="1"/>
  <c r="F28" i="2" s="1"/>
  <c r="G61" i="1" l="1"/>
  <c r="F33" i="2" s="1"/>
  <c r="I33" i="2" s="1"/>
  <c r="C69" i="1" l="1"/>
  <c r="E69" i="1" s="1"/>
  <c r="E70" i="1" s="1"/>
  <c r="F34" i="2" s="1"/>
  <c r="I34" i="2" l="1"/>
  <c r="G85" i="1"/>
  <c r="F43" i="2" s="1"/>
  <c r="E80" i="1"/>
  <c r="E81" i="1"/>
  <c r="E82" i="1"/>
  <c r="E79" i="1"/>
  <c r="E83" i="1" l="1"/>
  <c r="G77" i="1" s="1"/>
  <c r="F42" i="2" s="1"/>
  <c r="I38" i="2"/>
  <c r="G27" i="4" l="1"/>
  <c r="G26" i="4"/>
  <c r="G25" i="4"/>
  <c r="G24" i="4"/>
  <c r="G18" i="4"/>
  <c r="G17" i="4"/>
  <c r="G16" i="4"/>
  <c r="G15" i="4"/>
  <c r="G9" i="4"/>
  <c r="G8" i="4"/>
  <c r="G7" i="4"/>
  <c r="G6" i="4"/>
  <c r="E59" i="1"/>
  <c r="G57" i="1" s="1"/>
  <c r="G42" i="1"/>
  <c r="F25" i="2" s="1"/>
  <c r="E39" i="1"/>
  <c r="E40" i="1" s="1"/>
  <c r="G37" i="1" s="1"/>
  <c r="F24" i="2" s="1"/>
  <c r="E34" i="1"/>
  <c r="E35" i="1" s="1"/>
  <c r="E28" i="1"/>
  <c r="E27" i="1"/>
  <c r="F13" i="2"/>
  <c r="E21" i="1"/>
  <c r="E22" i="1"/>
  <c r="E20" i="1"/>
  <c r="I44" i="2"/>
  <c r="I43" i="2"/>
  <c r="I42" i="2"/>
  <c r="I32" i="2"/>
  <c r="I30" i="2"/>
  <c r="I26" i="2"/>
  <c r="E29" i="1" l="1"/>
  <c r="G25" i="1" s="1"/>
  <c r="F18" i="2" s="1"/>
  <c r="I18" i="2" s="1"/>
  <c r="G10" i="4"/>
  <c r="G19" i="4"/>
  <c r="G28" i="4"/>
  <c r="I28" i="2"/>
  <c r="I25" i="2"/>
  <c r="E23" i="1"/>
  <c r="G32" i="1"/>
  <c r="F23" i="2" s="1"/>
  <c r="G52" i="1"/>
  <c r="F29" i="2" s="1"/>
  <c r="I29" i="2" s="1"/>
  <c r="F31" i="2"/>
  <c r="I31" i="2" s="1"/>
  <c r="I24" i="2"/>
  <c r="I13" i="2"/>
  <c r="I14" i="2" s="1"/>
  <c r="C13" i="3" s="1"/>
  <c r="G13" i="3" s="1"/>
  <c r="H13" i="3" s="1"/>
  <c r="I23" i="2" l="1"/>
  <c r="I35" i="2" s="1"/>
  <c r="G18" i="1"/>
  <c r="F17" i="2" s="1"/>
  <c r="I17" i="2" s="1"/>
  <c r="E7" i="1"/>
  <c r="E9" i="1" s="1"/>
  <c r="P13" i="3"/>
  <c r="I45" i="2" l="1"/>
  <c r="C17" i="3" s="1"/>
  <c r="O17" i="3" l="1"/>
  <c r="P17" i="3"/>
  <c r="L13" i="3"/>
  <c r="H17" i="3"/>
  <c r="L17" i="3" s="1"/>
  <c r="H16" i="3"/>
  <c r="I19" i="2" l="1"/>
  <c r="C14" i="3" s="1"/>
  <c r="G14" i="3" l="1"/>
  <c r="P14" i="3"/>
  <c r="I39" i="2"/>
  <c r="C16" i="3" s="1"/>
  <c r="C15" i="3"/>
  <c r="C19" i="3" l="1"/>
  <c r="D14" i="3" s="1"/>
  <c r="O15" i="3"/>
  <c r="O19" i="3" s="1"/>
  <c r="K15" i="3"/>
  <c r="G15" i="3"/>
  <c r="G19" i="3" s="1"/>
  <c r="H19" i="3" s="1"/>
  <c r="P15" i="3"/>
  <c r="H14" i="3"/>
  <c r="L14" i="3" s="1"/>
  <c r="K16" i="3"/>
  <c r="L16" i="3" s="1"/>
  <c r="P16" i="3"/>
  <c r="I46" i="2"/>
  <c r="D17" i="3" l="1"/>
  <c r="D16" i="3"/>
  <c r="D15" i="3"/>
  <c r="D13" i="3"/>
  <c r="H15" i="3"/>
  <c r="L15" i="3"/>
  <c r="K19" i="3"/>
  <c r="L19" i="3" s="1"/>
  <c r="P19" i="3" s="1"/>
  <c r="G67" i="1"/>
</calcChain>
</file>

<file path=xl/sharedStrings.xml><?xml version="1.0" encoding="utf-8"?>
<sst xmlns="http://schemas.openxmlformats.org/spreadsheetml/2006/main" count="394" uniqueCount="149">
  <si>
    <t>DADOS GEOMÉTRICOS</t>
  </si>
  <si>
    <t xml:space="preserve">Estacas </t>
  </si>
  <si>
    <t xml:space="preserve">Extenção </t>
  </si>
  <si>
    <t>Área</t>
  </si>
  <si>
    <t>MEMORIA DE CÁLCULO</t>
  </si>
  <si>
    <t>Nome</t>
  </si>
  <si>
    <t>Total</t>
  </si>
  <si>
    <t xml:space="preserve">Extenção (m) </t>
  </si>
  <si>
    <t>Área (m²)</t>
  </si>
  <si>
    <t>Meio-Fio (m)</t>
  </si>
  <si>
    <t>Guia de contenção (m)</t>
  </si>
  <si>
    <t xml:space="preserve">SERVIÇOS PRELIMINARES </t>
  </si>
  <si>
    <t>1.1</t>
  </si>
  <si>
    <t>Placa de obra em chapa de aço galvanizado</t>
  </si>
  <si>
    <t>TERRAPLENAGEM</t>
  </si>
  <si>
    <t>2.1</t>
  </si>
  <si>
    <t>74209/001</t>
  </si>
  <si>
    <t>SINAPI</t>
  </si>
  <si>
    <t>PAVIMENTAÇÃO</t>
  </si>
  <si>
    <t>Local</t>
  </si>
  <si>
    <t>Altura</t>
  </si>
  <si>
    <t xml:space="preserve">Largura </t>
  </si>
  <si>
    <t>(m²)</t>
  </si>
  <si>
    <t>SINALIZAÇÃO</t>
  </si>
  <si>
    <t>3.1</t>
  </si>
  <si>
    <t>DRENAGEM EXISTENTE</t>
  </si>
  <si>
    <t>5.1</t>
  </si>
  <si>
    <t xml:space="preserve">Limpeza de caixa coletora </t>
  </si>
  <si>
    <t>3.1.1</t>
  </si>
  <si>
    <t>3.1.2</t>
  </si>
  <si>
    <t>Pavimentação (Pista)</t>
  </si>
  <si>
    <t>5.2</t>
  </si>
  <si>
    <t>Pavimentação (Passeio)</t>
  </si>
  <si>
    <t>Compactação mecânica, sem controle do gc (c/compactador placa 400 kg)</t>
  </si>
  <si>
    <t>74005/001</t>
  </si>
  <si>
    <t>3.1.3</t>
  </si>
  <si>
    <t>4.1</t>
  </si>
  <si>
    <t>1 A 01 860 01</t>
  </si>
  <si>
    <t>1 A 01 870 01</t>
  </si>
  <si>
    <t>SICRO</t>
  </si>
  <si>
    <t>Confecção de placa de sinalização tot. refletiva</t>
  </si>
  <si>
    <t>Confecção de suporte e travessa p/ placa de sinal.</t>
  </si>
  <si>
    <t>Pavimentação em paver cor natural, espessura 6cm</t>
  </si>
  <si>
    <t>Pavimentação em paver podotátil (vermelho), espessura 6cm</t>
  </si>
  <si>
    <t>Limpeza mecanizada de terreno com remoção de camada vegetal</t>
  </si>
  <si>
    <t>LD</t>
  </si>
  <si>
    <t>Total:</t>
  </si>
  <si>
    <t>LE</t>
  </si>
  <si>
    <t>Emboques</t>
  </si>
  <si>
    <t>Regularização e compactação de subleito</t>
  </si>
  <si>
    <t>Passeio em paver (m²)</t>
  </si>
  <si>
    <t>Extenção</t>
  </si>
  <si>
    <t>Largura</t>
  </si>
  <si>
    <t>Quantidade</t>
  </si>
  <si>
    <t>Tipo</t>
  </si>
  <si>
    <t>R-1</t>
  </si>
  <si>
    <t>R-19</t>
  </si>
  <si>
    <t>(m)</t>
  </si>
  <si>
    <t>(und)</t>
  </si>
  <si>
    <t>73764/004</t>
  </si>
  <si>
    <t>PLANILHA ORÇAMENTÁRIA</t>
  </si>
  <si>
    <t>Código</t>
  </si>
  <si>
    <t>Item</t>
  </si>
  <si>
    <t>s/ BDI</t>
  </si>
  <si>
    <t>c/ BDI</t>
  </si>
  <si>
    <t>Serviço</t>
  </si>
  <si>
    <t>Fonte</t>
  </si>
  <si>
    <t>Unidade</t>
  </si>
  <si>
    <t>TOTAL DO ITEM</t>
  </si>
  <si>
    <t>TOTAL GERAL</t>
  </si>
  <si>
    <t>Preço unit</t>
  </si>
  <si>
    <t>Total (R$)</t>
  </si>
  <si>
    <t>3 S 08 302 02</t>
  </si>
  <si>
    <t>Rua:</t>
  </si>
  <si>
    <t>Bairro:</t>
  </si>
  <si>
    <t>Elaborado:</t>
  </si>
  <si>
    <t>Rodeio</t>
  </si>
  <si>
    <t>Cidade:</t>
  </si>
  <si>
    <t>BDI:</t>
  </si>
  <si>
    <t>Descrição so Serviços</t>
  </si>
  <si>
    <t>Valor dos Serviço</t>
  </si>
  <si>
    <t>Peso           ( % )</t>
  </si>
  <si>
    <t>Simples          ( % )</t>
  </si>
  <si>
    <t>Acumulado ( % )</t>
  </si>
  <si>
    <t>Simples ( R$ )</t>
  </si>
  <si>
    <t>Acumulado               ( R$ )</t>
  </si>
  <si>
    <t>30 dias</t>
  </si>
  <si>
    <t>60 dias</t>
  </si>
  <si>
    <t>90 dias</t>
  </si>
  <si>
    <t>CRONOGRAMA FÍSICO FINANCEIRO</t>
  </si>
  <si>
    <t>COMPOSIÇÃO DE PREÇOS</t>
  </si>
  <si>
    <t>Descrição</t>
  </si>
  <si>
    <t>Composição</t>
  </si>
  <si>
    <t>Calceteiro com encargos complementares</t>
  </si>
  <si>
    <t>Servente com encargos complementares</t>
  </si>
  <si>
    <t>Placa vibratória reversível com motor 4 tempos a gasolina, força centrífuga de 25 KN (2500 Kgf), Potência 5,5 cv - CHP diurno. AF_08/2015</t>
  </si>
  <si>
    <t>h</t>
  </si>
  <si>
    <t>chp</t>
  </si>
  <si>
    <t>m²</t>
  </si>
  <si>
    <t>Total do item</t>
  </si>
  <si>
    <t>Referência :</t>
  </si>
  <si>
    <t>3.1.4</t>
  </si>
  <si>
    <t>Cotação</t>
  </si>
  <si>
    <t>ver</t>
  </si>
  <si>
    <t>Pav. em blocos sextavado, esp. 8cm, ass. sobre colchão de areia 8cm</t>
  </si>
  <si>
    <t>Paver cor natural (10x20cm), espessura 6cm</t>
  </si>
  <si>
    <t>Paver cor podotátil (vermelho) (10x20cm), espessura 6cm</t>
  </si>
  <si>
    <t>(m³)</t>
  </si>
  <si>
    <t>2.2</t>
  </si>
  <si>
    <t>Serviços topográficos para pavimentação</t>
  </si>
  <si>
    <t>3.2</t>
  </si>
  <si>
    <t>3.2.1</t>
  </si>
  <si>
    <t>3.2.2</t>
  </si>
  <si>
    <t>3.2.3</t>
  </si>
  <si>
    <t>Lajota sextavada (25x25cm), espessura 8cm</t>
  </si>
  <si>
    <t>5.3</t>
  </si>
  <si>
    <t>4 S 06 110 01</t>
  </si>
  <si>
    <t xml:space="preserve">5.3 </t>
  </si>
  <si>
    <t>A-32b</t>
  </si>
  <si>
    <t>Pintura de faixa c/termoplático cor Branca</t>
  </si>
  <si>
    <t>Gracioso Conzatti</t>
  </si>
  <si>
    <t>Centro</t>
  </si>
  <si>
    <t>Rua Gracioso Conzatti</t>
  </si>
  <si>
    <t>E0+0,00 a E13+0,50</t>
  </si>
  <si>
    <t>73822/002</t>
  </si>
  <si>
    <t>COTAÇÃO</t>
  </si>
  <si>
    <t>Controle Tecnológico das Lajotas Sextavadas.</t>
  </si>
  <si>
    <t>und</t>
  </si>
  <si>
    <t>3.2.2.1</t>
  </si>
  <si>
    <t>Controle Tecnológico dos pavers cor natural</t>
  </si>
  <si>
    <t>Controle Tecnológico dos pavers podotátil vermelho</t>
  </si>
  <si>
    <t>3.2.3.1</t>
  </si>
  <si>
    <t>3.2.5</t>
  </si>
  <si>
    <t>Metros cúbicos</t>
  </si>
  <si>
    <t>74205/001</t>
  </si>
  <si>
    <t>Escavação do subleito</t>
  </si>
  <si>
    <t>Escavação Mecânica</t>
  </si>
  <si>
    <t>Espessura média aprox.</t>
  </si>
  <si>
    <t>Serviços topográficos  e controle geométrico para acompanhamento da obra.</t>
  </si>
  <si>
    <t xml:space="preserve">DRENAGEM EXISTENTE </t>
  </si>
  <si>
    <t>Meio-fio de concreto pre-moldado 15x30x100 cm</t>
  </si>
  <si>
    <r>
      <t>Meio-fio de concreto pre-moldado</t>
    </r>
    <r>
      <rPr>
        <b/>
        <sz val="10"/>
        <color theme="1"/>
        <rFont val="Tahoma"/>
        <family val="2"/>
      </rPr>
      <t xml:space="preserve"> </t>
    </r>
    <r>
      <rPr>
        <sz val="10"/>
        <color theme="1"/>
        <rFont val="Tahoma"/>
        <family val="2"/>
      </rPr>
      <t>15x30x100 cm</t>
    </r>
  </si>
  <si>
    <r>
      <t>Meio-fio de concreto pre-moldado</t>
    </r>
    <r>
      <rPr>
        <b/>
        <sz val="10"/>
        <color theme="1"/>
        <rFont val="Tahoma"/>
        <family val="2"/>
      </rPr>
      <t xml:space="preserve"> </t>
    </r>
    <r>
      <rPr>
        <sz val="10"/>
        <color theme="1"/>
        <rFont val="Tahoma"/>
        <family val="2"/>
      </rPr>
      <t>15x30x100 cm( para guia de cotenção lateral)</t>
    </r>
  </si>
  <si>
    <t>3.2.4</t>
  </si>
  <si>
    <t>B</t>
  </si>
  <si>
    <t>L</t>
  </si>
  <si>
    <t>H</t>
  </si>
  <si>
    <t>*OBS: 15 cm descontados do meio fio</t>
  </si>
  <si>
    <t>Referência de Preço: (SINAPI - AGOSTO/2017) e (SICRO2 - NOVEMBRO/2016)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</si>
</sst>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3" formatCode="_-* #,##0.00_-;\-* #,##0.00_-;_-* &quot;-&quot;??_-;_-@_-"/>
    <numFmt numFmtId="164" formatCode="_-&quot;R$&quot;\ * #,##0.00_-;\-&quot;R$&quot;\ * #,##0.00_-;_-&quot;R$&quot;\ * &quot;-&quot;??_-;_-@_-"/>
    <numFmt numFmtId="165" formatCode="_(&quot;R$ &quot;* #,##0.00_);_(&quot;R$ &quot;* \(#,##0.00\);_(&quot;R$ &quot;* &quot;-&quot;??_);_(@_)"/>
    <numFmt numFmtId="166" formatCode="_(* #,##0.00_);_(* \(#,##0.00\);_(* &quot;-&quot;??_);_(@_)"/>
    <numFmt numFmtId="167" formatCode="&quot;R$ &quot;#,##0.00"/>
    <numFmt numFmtId="168" formatCode="&quot;R$&quot;#,##0_);[Red]\(&quot;R$&quot;#,##0\)"/>
    <numFmt numFmtId="169" formatCode="_(&quot;R$&quot;* #,##0.00_);_(&quot;R$&quot;* \(#,##0.00\);_(&quot;R$&quot;* &quot;-&quot;??_);_(@_)"/>
    <numFmt numFmtId="170" formatCode="&quot;Sim&quot;;&quot;Sim&quot;;&quot;Não&quot;"/>
    <numFmt numFmtId="171" formatCode="_-&quot;R$&quot;\ * #,##0.000_-;\-&quot;R$&quot;\ * #,##0.000_-;_-&quot;R$&quot;\ * &quot;-&quot;??_-;_-@_-"/>
    <numFmt numFmtId="172" formatCode="_-&quot;R$&quot;\ * #,##0.0000_-;\-&quot;R$&quot;\ * #,##0.0000_-;_-&quot;R$&quot;\ * &quot;-&quot;??_-;_-@_-"/>
  </numFmts>
  <fonts count="26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b/>
      <sz val="12"/>
      <color theme="1"/>
      <name val="Tahoma"/>
      <family val="2"/>
    </font>
    <font>
      <sz val="11"/>
      <color theme="1"/>
      <name val="Calibri"/>
      <family val="2"/>
      <scheme val="minor"/>
    </font>
    <font>
      <b/>
      <sz val="10"/>
      <color theme="1"/>
      <name val="Tahoma"/>
      <family val="2"/>
    </font>
    <font>
      <sz val="10"/>
      <color rgb="FFFF0000"/>
      <name val="Tahoma"/>
      <family val="2"/>
    </font>
    <font>
      <sz val="10"/>
      <name val="Arial"/>
      <family val="2"/>
    </font>
    <font>
      <sz val="10"/>
      <name val="Tahoma"/>
      <family val="2"/>
    </font>
    <font>
      <u/>
      <sz val="10"/>
      <color theme="1"/>
      <name val="Tahoma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Tahoma"/>
      <family val="2"/>
    </font>
    <font>
      <sz val="11"/>
      <color theme="1"/>
      <name val="Tahoma"/>
      <family val="2"/>
    </font>
    <font>
      <b/>
      <sz val="10"/>
      <name val="Tahoma"/>
      <family val="2"/>
    </font>
    <font>
      <b/>
      <sz val="12"/>
      <name val="Tahoma"/>
      <family val="2"/>
    </font>
    <font>
      <b/>
      <i/>
      <sz val="8"/>
      <name val="Tahoma"/>
      <family val="2"/>
    </font>
    <font>
      <b/>
      <i/>
      <sz val="10"/>
      <name val="Tahoma"/>
      <family val="2"/>
    </font>
    <font>
      <sz val="9"/>
      <name val="Tahoma"/>
      <family val="2"/>
    </font>
    <font>
      <sz val="8"/>
      <color theme="1"/>
      <name val="Tahoma"/>
      <family val="2"/>
    </font>
    <font>
      <sz val="9"/>
      <color theme="1"/>
      <name val="Tahoma"/>
      <family val="2"/>
    </font>
    <font>
      <sz val="10"/>
      <color theme="1"/>
      <name val="Calibri"/>
      <family val="2"/>
      <scheme val="minor"/>
    </font>
    <font>
      <b/>
      <sz val="8"/>
      <color theme="1"/>
      <name val="Tahoma"/>
      <family val="2"/>
    </font>
    <font>
      <sz val="8"/>
      <name val="Tahoma"/>
      <family val="2"/>
    </font>
    <font>
      <sz val="10"/>
      <name val="Arial"/>
    </font>
    <font>
      <sz val="11"/>
      <color indexed="8"/>
      <name val="Calibri"/>
      <family val="2"/>
    </font>
    <font>
      <u/>
      <sz val="7.5"/>
      <color theme="10"/>
      <name val="Arial"/>
      <family val="2"/>
    </font>
    <font>
      <u/>
      <sz val="12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88">
    <xf numFmtId="0" fontId="0" fillId="0" borderId="0"/>
    <xf numFmtId="164" fontId="3" fillId="0" borderId="0" applyFont="0" applyFill="0" applyBorder="0" applyAlignment="0" applyProtection="0"/>
    <xf numFmtId="0" fontId="6" fillId="0" borderId="0"/>
    <xf numFmtId="9" fontId="3" fillId="0" borderId="0" applyFont="0" applyFill="0" applyBorder="0" applyAlignment="0" applyProtection="0"/>
    <xf numFmtId="0" fontId="22" fillId="0" borderId="0"/>
    <xf numFmtId="0" fontId="24" fillId="0" borderId="0" applyNumberFormat="0" applyFill="0" applyBorder="0" applyAlignment="0" applyProtection="0">
      <alignment vertical="top"/>
      <protection locked="0"/>
    </xf>
    <xf numFmtId="169" fontId="22" fillId="0" borderId="0" applyFont="0" applyFill="0" applyBorder="0" applyAlignment="0" applyProtection="0"/>
    <xf numFmtId="165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3" fillId="0" borderId="0"/>
    <xf numFmtId="0" fontId="6" fillId="0" borderId="0"/>
    <xf numFmtId="0" fontId="6" fillId="0" borderId="0"/>
    <xf numFmtId="0" fontId="3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239">
    <xf numFmtId="0" fontId="0" fillId="0" borderId="0" xfId="0"/>
    <xf numFmtId="0" fontId="1" fillId="0" borderId="0" xfId="0" applyFont="1" applyAlignment="1">
      <alignment horizontal="center"/>
    </xf>
    <xf numFmtId="0" fontId="1" fillId="0" borderId="1" xfId="0" applyFont="1" applyBorder="1"/>
    <xf numFmtId="2" fontId="1" fillId="0" borderId="1" xfId="0" applyNumberFormat="1" applyFont="1" applyBorder="1"/>
    <xf numFmtId="0" fontId="1" fillId="0" borderId="0" xfId="0" applyFont="1"/>
    <xf numFmtId="0" fontId="1" fillId="0" borderId="0" xfId="0" applyFont="1" applyAlignment="1">
      <alignment horizontal="center" vertical="center"/>
    </xf>
    <xf numFmtId="2" fontId="1" fillId="0" borderId="0" xfId="0" applyNumberFormat="1" applyFont="1"/>
    <xf numFmtId="2" fontId="1" fillId="0" borderId="0" xfId="0" applyNumberFormat="1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0" borderId="0" xfId="0" applyFont="1"/>
    <xf numFmtId="0" fontId="7" fillId="0" borderId="0" xfId="0" applyFont="1"/>
    <xf numFmtId="0" fontId="1" fillId="0" borderId="0" xfId="0" applyFont="1" applyAlignment="1">
      <alignment horizontal="right"/>
    </xf>
    <xf numFmtId="0" fontId="8" fillId="0" borderId="0" xfId="0" applyFont="1" applyAlignment="1">
      <alignment horizontal="center"/>
    </xf>
    <xf numFmtId="2" fontId="8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1" xfId="0" applyFont="1" applyBorder="1"/>
    <xf numFmtId="0" fontId="0" fillId="0" borderId="1" xfId="0" applyBorder="1"/>
    <xf numFmtId="0" fontId="0" fillId="2" borderId="0" xfId="0" applyFill="1"/>
    <xf numFmtId="0" fontId="4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0" fillId="0" borderId="0" xfId="0" applyFont="1" applyBorder="1" applyAlignment="1">
      <alignment horizontal="left"/>
    </xf>
    <xf numFmtId="0" fontId="11" fillId="0" borderId="0" xfId="0" applyFont="1" applyBorder="1" applyAlignment="1">
      <alignment horizontal="left"/>
    </xf>
    <xf numFmtId="10" fontId="11" fillId="0" borderId="0" xfId="0" applyNumberFormat="1" applyFont="1" applyBorder="1" applyAlignment="1">
      <alignment horizontal="left"/>
    </xf>
    <xf numFmtId="14" fontId="11" fillId="0" borderId="0" xfId="0" applyNumberFormat="1" applyFont="1" applyBorder="1" applyAlignment="1">
      <alignment horizontal="left"/>
    </xf>
    <xf numFmtId="0" fontId="9" fillId="0" borderId="0" xfId="0" applyFont="1"/>
    <xf numFmtId="4" fontId="7" fillId="0" borderId="0" xfId="0" applyNumberFormat="1" applyFont="1"/>
    <xf numFmtId="10" fontId="7" fillId="0" borderId="0" xfId="0" applyNumberFormat="1" applyFont="1"/>
    <xf numFmtId="4" fontId="12" fillId="0" borderId="0" xfId="0" applyNumberFormat="1" applyFont="1"/>
    <xf numFmtId="10" fontId="12" fillId="0" borderId="0" xfId="0" applyNumberFormat="1" applyFont="1"/>
    <xf numFmtId="0" fontId="7" fillId="0" borderId="0" xfId="0" applyFont="1" applyBorder="1"/>
    <xf numFmtId="167" fontId="7" fillId="0" borderId="0" xfId="0" applyNumberFormat="1" applyFont="1" applyAlignment="1">
      <alignment horizontal="right"/>
    </xf>
    <xf numFmtId="10" fontId="7" fillId="0" borderId="0" xfId="0" applyNumberFormat="1" applyFont="1" applyAlignment="1">
      <alignment vertical="center"/>
    </xf>
    <xf numFmtId="10" fontId="7" fillId="0" borderId="4" xfId="0" applyNumberFormat="1" applyFont="1" applyBorder="1" applyAlignment="1">
      <alignment vertical="center"/>
    </xf>
    <xf numFmtId="10" fontId="7" fillId="0" borderId="4" xfId="0" applyNumberFormat="1" applyFont="1" applyBorder="1"/>
    <xf numFmtId="4" fontId="7" fillId="0" borderId="4" xfId="0" applyNumberFormat="1" applyFont="1" applyBorder="1"/>
    <xf numFmtId="4" fontId="7" fillId="0" borderId="3" xfId="0" applyNumberFormat="1" applyFont="1" applyBorder="1"/>
    <xf numFmtId="10" fontId="7" fillId="0" borderId="0" xfId="0" applyNumberFormat="1" applyFont="1" applyBorder="1"/>
    <xf numFmtId="4" fontId="7" fillId="0" borderId="0" xfId="0" applyNumberFormat="1" applyFont="1" applyBorder="1"/>
    <xf numFmtId="167" fontId="7" fillId="0" borderId="6" xfId="0" applyNumberFormat="1" applyFont="1" applyBorder="1" applyAlignment="1">
      <alignment horizontal="right" vertical="center"/>
    </xf>
    <xf numFmtId="167" fontId="7" fillId="0" borderId="1" xfId="0" applyNumberFormat="1" applyFont="1" applyBorder="1" applyAlignment="1">
      <alignment vertical="center"/>
    </xf>
    <xf numFmtId="10" fontId="7" fillId="0" borderId="0" xfId="0" applyNumberFormat="1" applyFont="1" applyBorder="1" applyAlignment="1">
      <alignment vertical="center"/>
    </xf>
    <xf numFmtId="167" fontId="7" fillId="0" borderId="0" xfId="0" applyNumberFormat="1" applyFont="1" applyBorder="1" applyAlignment="1">
      <alignment vertical="center"/>
    </xf>
    <xf numFmtId="167" fontId="7" fillId="0" borderId="1" xfId="0" applyNumberFormat="1" applyFont="1" applyBorder="1" applyAlignment="1">
      <alignment horizontal="right" vertical="center"/>
    </xf>
    <xf numFmtId="10" fontId="7" fillId="0" borderId="1" xfId="0" applyNumberFormat="1" applyFont="1" applyBorder="1" applyAlignment="1">
      <alignment vertical="center"/>
    </xf>
    <xf numFmtId="167" fontId="7" fillId="0" borderId="5" xfId="0" applyNumberFormat="1" applyFont="1" applyBorder="1" applyAlignment="1">
      <alignment horizontal="right" vertical="center"/>
    </xf>
    <xf numFmtId="167" fontId="7" fillId="0" borderId="4" xfId="0" applyNumberFormat="1" applyFont="1" applyBorder="1" applyAlignment="1">
      <alignment horizontal="right"/>
    </xf>
    <xf numFmtId="0" fontId="7" fillId="0" borderId="0" xfId="0" applyFont="1" applyBorder="1" applyAlignment="1">
      <alignment horizontal="justify" vertical="center"/>
    </xf>
    <xf numFmtId="0" fontId="12" fillId="0" borderId="0" xfId="0" applyFont="1" applyBorder="1" applyAlignment="1">
      <alignment horizontal="left" vertical="center"/>
    </xf>
    <xf numFmtId="0" fontId="12" fillId="0" borderId="0" xfId="0" applyFont="1" applyBorder="1"/>
    <xf numFmtId="4" fontId="12" fillId="0" borderId="0" xfId="0" applyNumberFormat="1" applyFont="1" applyBorder="1" applyAlignment="1">
      <alignment horizontal="left"/>
    </xf>
    <xf numFmtId="14" fontId="12" fillId="0" borderId="0" xfId="0" applyNumberFormat="1" applyFont="1" applyBorder="1"/>
    <xf numFmtId="4" fontId="1" fillId="0" borderId="0" xfId="0" applyNumberFormat="1" applyFont="1"/>
    <xf numFmtId="10" fontId="15" fillId="0" borderId="0" xfId="0" applyNumberFormat="1" applyFont="1" applyBorder="1" applyAlignment="1">
      <alignment horizontal="center" vertical="center" wrapText="1"/>
    </xf>
    <xf numFmtId="4" fontId="15" fillId="0" borderId="0" xfId="0" applyNumberFormat="1" applyFont="1" applyBorder="1" applyAlignment="1">
      <alignment horizontal="center" vertical="center" wrapText="1"/>
    </xf>
    <xf numFmtId="167" fontId="1" fillId="0" borderId="0" xfId="0" applyNumberFormat="1" applyFont="1" applyAlignment="1">
      <alignment horizontal="right"/>
    </xf>
    <xf numFmtId="10" fontId="1" fillId="0" borderId="0" xfId="0" applyNumberFormat="1" applyFont="1" applyAlignment="1">
      <alignment vertical="center"/>
    </xf>
    <xf numFmtId="10" fontId="1" fillId="0" borderId="0" xfId="0" applyNumberFormat="1" applyFont="1"/>
    <xf numFmtId="0" fontId="7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Border="1" applyAlignment="1"/>
    <xf numFmtId="0" fontId="7" fillId="0" borderId="6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6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15" fillId="0" borderId="2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167" fontId="15" fillId="0" borderId="4" xfId="0" applyNumberFormat="1" applyFont="1" applyFill="1" applyBorder="1" applyAlignment="1">
      <alignment horizontal="right" vertical="center" wrapText="1"/>
    </xf>
    <xf numFmtId="10" fontId="15" fillId="0" borderId="4" xfId="0" applyNumberFormat="1" applyFont="1" applyBorder="1" applyAlignment="1">
      <alignment horizontal="center" vertical="center" wrapText="1"/>
    </xf>
    <xf numFmtId="4" fontId="15" fillId="0" borderId="4" xfId="0" applyNumberFormat="1" applyFont="1" applyBorder="1" applyAlignment="1">
      <alignment horizontal="center" vertical="center" wrapText="1"/>
    </xf>
    <xf numFmtId="4" fontId="15" fillId="0" borderId="3" xfId="0" applyNumberFormat="1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horizontal="left" vertical="center"/>
    </xf>
    <xf numFmtId="10" fontId="7" fillId="0" borderId="5" xfId="0" applyNumberFormat="1" applyFont="1" applyBorder="1" applyAlignment="1">
      <alignment vertical="center"/>
    </xf>
    <xf numFmtId="167" fontId="7" fillId="0" borderId="5" xfId="0" applyNumberFormat="1" applyFont="1" applyBorder="1" applyAlignment="1">
      <alignment vertical="center"/>
    </xf>
    <xf numFmtId="0" fontId="7" fillId="0" borderId="2" xfId="0" applyFont="1" applyBorder="1" applyAlignment="1">
      <alignment horizontal="justify" vertical="center"/>
    </xf>
    <xf numFmtId="0" fontId="7" fillId="0" borderId="4" xfId="0" applyFont="1" applyBorder="1" applyAlignment="1">
      <alignment horizontal="justify" vertical="center"/>
    </xf>
    <xf numFmtId="167" fontId="7" fillId="0" borderId="4" xfId="0" applyNumberFormat="1" applyFont="1" applyBorder="1"/>
    <xf numFmtId="10" fontId="7" fillId="3" borderId="1" xfId="0" applyNumberFormat="1" applyFont="1" applyFill="1" applyBorder="1" applyAlignment="1">
      <alignment vertical="center"/>
    </xf>
    <xf numFmtId="167" fontId="7" fillId="3" borderId="1" xfId="0" applyNumberFormat="1" applyFont="1" applyFill="1" applyBorder="1" applyAlignment="1">
      <alignment vertical="center"/>
    </xf>
    <xf numFmtId="0" fontId="12" fillId="0" borderId="7" xfId="0" applyFont="1" applyBorder="1" applyAlignment="1"/>
    <xf numFmtId="0" fontId="7" fillId="0" borderId="0" xfId="0" applyFont="1" applyBorder="1" applyAlignment="1">
      <alignment horizontal="left"/>
    </xf>
    <xf numFmtId="14" fontId="7" fillId="0" borderId="0" xfId="0" applyNumberFormat="1" applyFont="1" applyBorder="1" applyAlignment="1">
      <alignment horizontal="left"/>
    </xf>
    <xf numFmtId="0" fontId="13" fillId="0" borderId="0" xfId="0" applyFont="1" applyBorder="1" applyAlignment="1">
      <alignment horizontal="center"/>
    </xf>
    <xf numFmtId="0" fontId="1" fillId="2" borderId="0" xfId="0" applyFont="1" applyFill="1"/>
    <xf numFmtId="10" fontId="14" fillId="2" borderId="5" xfId="0" applyNumberFormat="1" applyFont="1" applyFill="1" applyBorder="1" applyAlignment="1">
      <alignment horizontal="center" vertical="center" wrapText="1"/>
    </xf>
    <xf numFmtId="4" fontId="14" fillId="2" borderId="5" xfId="0" applyNumberFormat="1" applyFont="1" applyFill="1" applyBorder="1" applyAlignment="1">
      <alignment horizontal="center" vertical="center" wrapText="1"/>
    </xf>
    <xf numFmtId="10" fontId="15" fillId="2" borderId="0" xfId="0" applyNumberFormat="1" applyFont="1" applyFill="1" applyBorder="1" applyAlignment="1">
      <alignment horizontal="center" vertical="center" wrapText="1"/>
    </xf>
    <xf numFmtId="4" fontId="15" fillId="2" borderId="0" xfId="0" applyNumberFormat="1" applyFont="1" applyFill="1" applyBorder="1" applyAlignment="1">
      <alignment horizontal="center" vertical="center" wrapText="1"/>
    </xf>
    <xf numFmtId="167" fontId="12" fillId="2" borderId="6" xfId="0" applyNumberFormat="1" applyFont="1" applyFill="1" applyBorder="1" applyAlignment="1">
      <alignment horizontal="center" vertical="center"/>
    </xf>
    <xf numFmtId="10" fontId="12" fillId="2" borderId="6" xfId="0" applyNumberFormat="1" applyFont="1" applyFill="1" applyBorder="1" applyAlignment="1">
      <alignment horizontal="center" vertical="center"/>
    </xf>
    <xf numFmtId="10" fontId="12" fillId="2" borderId="0" xfId="0" applyNumberFormat="1" applyFont="1" applyFill="1" applyBorder="1" applyAlignment="1">
      <alignment horizontal="center" vertical="center"/>
    </xf>
    <xf numFmtId="167" fontId="12" fillId="2" borderId="0" xfId="0" applyNumberFormat="1" applyFont="1" applyFill="1" applyBorder="1" applyAlignment="1">
      <alignment horizontal="center" vertical="center"/>
    </xf>
    <xf numFmtId="0" fontId="9" fillId="2" borderId="0" xfId="0" applyFont="1" applyFill="1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/>
    <xf numFmtId="2" fontId="1" fillId="2" borderId="1" xfId="0" applyNumberFormat="1" applyFont="1" applyFill="1" applyBorder="1"/>
    <xf numFmtId="4" fontId="7" fillId="2" borderId="1" xfId="0" applyNumberFormat="1" applyFont="1" applyFill="1" applyBorder="1" applyAlignment="1">
      <alignment horizontal="center" vertical="center"/>
    </xf>
    <xf numFmtId="0" fontId="17" fillId="0" borderId="0" xfId="0" applyFont="1"/>
    <xf numFmtId="0" fontId="19" fillId="0" borderId="0" xfId="0" applyFont="1"/>
    <xf numFmtId="0" fontId="4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9" fillId="0" borderId="1" xfId="0" applyFont="1" applyBorder="1"/>
    <xf numFmtId="164" fontId="19" fillId="0" borderId="1" xfId="0" applyNumberFormat="1" applyFont="1" applyBorder="1"/>
    <xf numFmtId="0" fontId="1" fillId="0" borderId="0" xfId="0" applyFont="1" applyAlignment="1"/>
    <xf numFmtId="0" fontId="4" fillId="0" borderId="1" xfId="0" applyFont="1" applyBorder="1" applyAlignment="1"/>
    <xf numFmtId="0" fontId="4" fillId="0" borderId="3" xfId="0" applyFont="1" applyBorder="1" applyAlignment="1">
      <alignment horizontal="right" vertical="center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left"/>
    </xf>
    <xf numFmtId="0" fontId="1" fillId="0" borderId="0" xfId="0" applyFont="1" applyBorder="1" applyAlignment="1">
      <alignment horizontal="right"/>
    </xf>
    <xf numFmtId="0" fontId="19" fillId="0" borderId="0" xfId="0" applyFont="1" applyBorder="1"/>
    <xf numFmtId="0" fontId="2" fillId="0" borderId="0" xfId="0" applyFont="1" applyAlignment="1"/>
    <xf numFmtId="0" fontId="20" fillId="0" borderId="0" xfId="0" applyFont="1" applyAlignment="1">
      <alignment horizontal="center"/>
    </xf>
    <xf numFmtId="0" fontId="17" fillId="0" borderId="1" xfId="0" applyFont="1" applyBorder="1" applyAlignment="1">
      <alignment horizontal="center"/>
    </xf>
    <xf numFmtId="0" fontId="17" fillId="0" borderId="0" xfId="0" applyFont="1" applyAlignment="1">
      <alignment horizontal="center"/>
    </xf>
    <xf numFmtId="164" fontId="1" fillId="0" borderId="1" xfId="1" applyFont="1" applyFill="1" applyBorder="1"/>
    <xf numFmtId="0" fontId="2" fillId="0" borderId="0" xfId="0" applyFont="1" applyAlignment="1">
      <alignment horizontal="center"/>
    </xf>
    <xf numFmtId="0" fontId="7" fillId="2" borderId="1" xfId="0" applyFont="1" applyFill="1" applyBorder="1" applyAlignment="1">
      <alignment horizontal="center" vertical="center"/>
    </xf>
    <xf numFmtId="164" fontId="0" fillId="0" borderId="0" xfId="0" applyNumberFormat="1"/>
    <xf numFmtId="164" fontId="19" fillId="0" borderId="0" xfId="0" applyNumberFormat="1" applyFont="1"/>
    <xf numFmtId="0" fontId="2" fillId="0" borderId="0" xfId="0" applyFont="1" applyAlignment="1">
      <alignment horizontal="center"/>
    </xf>
    <xf numFmtId="0" fontId="1" fillId="2" borderId="0" xfId="0" applyFont="1" applyFill="1" applyBorder="1" applyAlignment="1">
      <alignment horizontal="left"/>
    </xf>
    <xf numFmtId="0" fontId="1" fillId="2" borderId="0" xfId="0" applyFont="1" applyFill="1" applyBorder="1"/>
    <xf numFmtId="2" fontId="1" fillId="2" borderId="0" xfId="0" applyNumberFormat="1" applyFont="1" applyFill="1" applyBorder="1"/>
    <xf numFmtId="171" fontId="0" fillId="0" borderId="0" xfId="1" applyNumberFormat="1" applyFont="1"/>
    <xf numFmtId="171" fontId="9" fillId="0" borderId="0" xfId="1" applyNumberFormat="1" applyFont="1"/>
    <xf numFmtId="171" fontId="9" fillId="2" borderId="0" xfId="1" applyNumberFormat="1" applyFont="1" applyFill="1"/>
    <xf numFmtId="167" fontId="7" fillId="3" borderId="1" xfId="0" applyNumberFormat="1" applyFont="1" applyFill="1" applyBorder="1" applyAlignment="1">
      <alignment horizontal="right" vertical="center"/>
    </xf>
    <xf numFmtId="10" fontId="7" fillId="0" borderId="0" xfId="3" applyNumberFormat="1" applyFont="1" applyBorder="1" applyAlignment="1">
      <alignment horizontal="left"/>
    </xf>
    <xf numFmtId="172" fontId="0" fillId="0" borderId="0" xfId="1" applyNumberFormat="1" applyFont="1"/>
    <xf numFmtId="0" fontId="16" fillId="2" borderId="9" xfId="0" applyFont="1" applyFill="1" applyBorder="1" applyAlignment="1">
      <alignment horizontal="center" vertical="center"/>
    </xf>
    <xf numFmtId="0" fontId="1" fillId="0" borderId="14" xfId="0" applyFont="1" applyBorder="1" applyAlignment="1">
      <alignment horizontal="center"/>
    </xf>
    <xf numFmtId="0" fontId="1" fillId="0" borderId="0" xfId="0" applyFont="1" applyBorder="1"/>
    <xf numFmtId="0" fontId="17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Border="1"/>
    <xf numFmtId="0" fontId="0" fillId="0" borderId="15" xfId="0" applyBorder="1"/>
    <xf numFmtId="0" fontId="1" fillId="0" borderId="12" xfId="0" applyFont="1" applyBorder="1" applyAlignment="1">
      <alignment horizontal="center"/>
    </xf>
    <xf numFmtId="0" fontId="0" fillId="0" borderId="16" xfId="0" applyBorder="1"/>
    <xf numFmtId="164" fontId="0" fillId="0" borderId="16" xfId="0" applyNumberFormat="1" applyBorder="1"/>
    <xf numFmtId="164" fontId="9" fillId="0" borderId="16" xfId="0" applyNumberFormat="1" applyFont="1" applyBorder="1"/>
    <xf numFmtId="0" fontId="4" fillId="0" borderId="12" xfId="0" applyFont="1" applyBorder="1" applyAlignment="1">
      <alignment horizontal="center"/>
    </xf>
    <xf numFmtId="0" fontId="4" fillId="2" borderId="17" xfId="0" applyFont="1" applyFill="1" applyBorder="1" applyAlignment="1">
      <alignment horizontal="center"/>
    </xf>
    <xf numFmtId="0" fontId="4" fillId="2" borderId="18" xfId="0" applyFont="1" applyFill="1" applyBorder="1"/>
    <xf numFmtId="164" fontId="9" fillId="2" borderId="22" xfId="0" applyNumberFormat="1" applyFont="1" applyFill="1" applyBorder="1"/>
    <xf numFmtId="0" fontId="1" fillId="0" borderId="0" xfId="0" applyFont="1" applyBorder="1" applyAlignment="1">
      <alignment horizontal="left"/>
    </xf>
    <xf numFmtId="0" fontId="1" fillId="0" borderId="12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/>
    <xf numFmtId="0" fontId="17" fillId="0" borderId="1" xfId="0" applyFont="1" applyFill="1" applyBorder="1" applyAlignment="1">
      <alignment horizontal="center"/>
    </xf>
    <xf numFmtId="2" fontId="1" fillId="0" borderId="1" xfId="0" applyNumberFormat="1" applyFont="1" applyFill="1" applyBorder="1"/>
    <xf numFmtId="164" fontId="0" fillId="0" borderId="1" xfId="0" applyNumberFormat="1" applyFill="1" applyBorder="1"/>
    <xf numFmtId="0" fontId="4" fillId="0" borderId="1" xfId="0" applyFont="1" applyFill="1" applyBorder="1"/>
    <xf numFmtId="0" fontId="1" fillId="0" borderId="0" xfId="0" applyFont="1" applyFill="1"/>
    <xf numFmtId="172" fontId="0" fillId="5" borderId="0" xfId="1" applyNumberFormat="1" applyFont="1" applyFill="1"/>
    <xf numFmtId="171" fontId="0" fillId="5" borderId="0" xfId="1" applyNumberFormat="1" applyFont="1" applyFill="1"/>
    <xf numFmtId="0" fontId="0" fillId="5" borderId="0" xfId="0" applyFill="1"/>
    <xf numFmtId="164" fontId="0" fillId="5" borderId="0" xfId="0" applyNumberFormat="1" applyFill="1"/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164" fontId="19" fillId="0" borderId="1" xfId="0" applyNumberFormat="1" applyFont="1" applyFill="1" applyBorder="1"/>
    <xf numFmtId="0" fontId="1" fillId="0" borderId="1" xfId="0" applyFont="1" applyFill="1" applyBorder="1" applyAlignment="1">
      <alignment vertical="center" wrapText="1"/>
    </xf>
    <xf numFmtId="2" fontId="1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/>
    <xf numFmtId="0" fontId="4" fillId="0" borderId="3" xfId="0" applyFont="1" applyFill="1" applyBorder="1" applyAlignment="1">
      <alignment horizontal="right" vertical="center"/>
    </xf>
    <xf numFmtId="0" fontId="19" fillId="0" borderId="0" xfId="0" applyFont="1" applyFill="1" applyBorder="1"/>
    <xf numFmtId="0" fontId="19" fillId="0" borderId="0" xfId="0" applyFont="1" applyBorder="1" applyAlignment="1">
      <alignment horizontal="center"/>
    </xf>
    <xf numFmtId="164" fontId="0" fillId="0" borderId="16" xfId="0" applyNumberFormat="1" applyFill="1" applyBorder="1"/>
    <xf numFmtId="172" fontId="0" fillId="4" borderId="0" xfId="1" applyNumberFormat="1" applyFont="1" applyFill="1"/>
    <xf numFmtId="171" fontId="0" fillId="4" borderId="0" xfId="1" applyNumberFormat="1" applyFont="1" applyFill="1"/>
    <xf numFmtId="0" fontId="0" fillId="4" borderId="0" xfId="0" applyFill="1"/>
    <xf numFmtId="164" fontId="0" fillId="4" borderId="0" xfId="0" applyNumberFormat="1" applyFill="1"/>
    <xf numFmtId="0" fontId="1" fillId="0" borderId="3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vertical="center" wrapText="1"/>
    </xf>
    <xf numFmtId="43" fontId="1" fillId="0" borderId="4" xfId="87" applyFont="1" applyFill="1" applyBorder="1"/>
    <xf numFmtId="0" fontId="25" fillId="0" borderId="0" xfId="0" applyFont="1" applyAlignment="1">
      <alignment vertical="center"/>
    </xf>
    <xf numFmtId="164" fontId="1" fillId="0" borderId="1" xfId="0" applyNumberFormat="1" applyFont="1" applyFill="1" applyBorder="1"/>
    <xf numFmtId="0" fontId="1" fillId="0" borderId="2" xfId="0" applyFont="1" applyFill="1" applyBorder="1"/>
    <xf numFmtId="0" fontId="2" fillId="0" borderId="0" xfId="0" applyFont="1" applyBorder="1" applyAlignment="1">
      <alignment horizontal="center"/>
    </xf>
    <xf numFmtId="0" fontId="19" fillId="2" borderId="0" xfId="0" applyFont="1" applyFill="1" applyBorder="1"/>
    <xf numFmtId="0" fontId="19" fillId="2" borderId="0" xfId="0" applyFont="1" applyFill="1" applyBorder="1" applyAlignment="1">
      <alignment horizontal="center"/>
    </xf>
    <xf numFmtId="0" fontId="19" fillId="0" borderId="0" xfId="0" applyFont="1" applyFill="1" applyBorder="1" applyAlignment="1">
      <alignment horizontal="center"/>
    </xf>
    <xf numFmtId="164" fontId="19" fillId="0" borderId="0" xfId="1" applyFont="1" applyFill="1" applyBorder="1" applyAlignment="1">
      <alignment horizontal="center"/>
    </xf>
    <xf numFmtId="0" fontId="19" fillId="0" borderId="0" xfId="0" applyFont="1" applyBorder="1" applyAlignment="1">
      <alignment horizontal="right"/>
    </xf>
    <xf numFmtId="164" fontId="19" fillId="0" borderId="0" xfId="1" applyFont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9" fillId="0" borderId="0" xfId="0" applyFont="1" applyBorder="1" applyAlignment="1">
      <alignment horizontal="center" vertical="center"/>
    </xf>
    <xf numFmtId="164" fontId="19" fillId="0" borderId="0" xfId="1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/>
    </xf>
    <xf numFmtId="0" fontId="4" fillId="0" borderId="0" xfId="0" applyFont="1" applyFill="1"/>
    <xf numFmtId="2" fontId="1" fillId="0" borderId="0" xfId="0" applyNumberFormat="1" applyFont="1" applyFill="1" applyAlignment="1">
      <alignment horizontal="center"/>
    </xf>
    <xf numFmtId="0" fontId="5" fillId="0" borderId="0" xfId="0" applyFont="1" applyFill="1"/>
    <xf numFmtId="0" fontId="1" fillId="0" borderId="0" xfId="0" applyFont="1" applyFill="1" applyAlignment="1">
      <alignment horizontal="right"/>
    </xf>
    <xf numFmtId="2" fontId="18" fillId="0" borderId="0" xfId="0" applyNumberFormat="1" applyFont="1" applyFill="1" applyAlignment="1">
      <alignment horizontal="center"/>
    </xf>
    <xf numFmtId="0" fontId="1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1" fillId="2" borderId="2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left" vertical="center" wrapText="1"/>
    </xf>
    <xf numFmtId="0" fontId="4" fillId="2" borderId="1" xfId="0" applyFont="1" applyFill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16" fillId="2" borderId="9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16" fillId="2" borderId="11" xfId="0" applyFont="1" applyFill="1" applyBorder="1" applyAlignment="1">
      <alignment horizontal="center" vertical="center"/>
    </xf>
    <xf numFmtId="0" fontId="16" fillId="2" borderId="13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2" borderId="19" xfId="0" applyFont="1" applyFill="1" applyBorder="1" applyAlignment="1">
      <alignment horizontal="left"/>
    </xf>
    <xf numFmtId="0" fontId="4" fillId="2" borderId="20" xfId="0" applyFont="1" applyFill="1" applyBorder="1" applyAlignment="1">
      <alignment horizontal="left"/>
    </xf>
    <xf numFmtId="0" fontId="4" fillId="2" borderId="21" xfId="0" applyFont="1" applyFill="1" applyBorder="1" applyAlignment="1">
      <alignment horizontal="left"/>
    </xf>
    <xf numFmtId="0" fontId="4" fillId="0" borderId="2" xfId="0" applyFont="1" applyFill="1" applyBorder="1" applyAlignment="1">
      <alignment horizontal="left"/>
    </xf>
    <xf numFmtId="0" fontId="4" fillId="0" borderId="4" xfId="0" applyFont="1" applyFill="1" applyBorder="1" applyAlignment="1">
      <alignment horizontal="left"/>
    </xf>
    <xf numFmtId="0" fontId="4" fillId="0" borderId="3" xfId="0" applyFont="1" applyFill="1" applyBorder="1" applyAlignment="1">
      <alignment horizontal="left"/>
    </xf>
    <xf numFmtId="0" fontId="7" fillId="2" borderId="8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0" fontId="21" fillId="2" borderId="10" xfId="0" applyFont="1" applyFill="1" applyBorder="1" applyAlignment="1">
      <alignment horizontal="center" vertical="center"/>
    </xf>
    <xf numFmtId="0" fontId="17" fillId="2" borderId="6" xfId="0" applyFont="1" applyFill="1" applyBorder="1" applyAlignment="1">
      <alignment horizontal="center" vertical="center"/>
    </xf>
    <xf numFmtId="4" fontId="1" fillId="0" borderId="0" xfId="0" applyNumberFormat="1" applyFont="1" applyAlignment="1">
      <alignment horizontal="center" wrapText="1"/>
    </xf>
    <xf numFmtId="4" fontId="1" fillId="0" borderId="0" xfId="0" applyNumberFormat="1" applyFont="1" applyAlignment="1">
      <alignment horizontal="center"/>
    </xf>
    <xf numFmtId="0" fontId="13" fillId="0" borderId="0" xfId="0" applyFont="1" applyBorder="1" applyAlignment="1">
      <alignment horizontal="center"/>
    </xf>
    <xf numFmtId="0" fontId="15" fillId="2" borderId="1" xfId="0" applyFont="1" applyFill="1" applyBorder="1" applyAlignment="1">
      <alignment horizontal="center"/>
    </xf>
    <xf numFmtId="0" fontId="15" fillId="2" borderId="0" xfId="0" applyFont="1" applyFill="1" applyBorder="1" applyAlignment="1">
      <alignment horizontal="center"/>
    </xf>
    <xf numFmtId="0" fontId="12" fillId="2" borderId="6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/>
    </xf>
    <xf numFmtId="0" fontId="15" fillId="2" borderId="1" xfId="0" applyFont="1" applyFill="1" applyBorder="1" applyAlignment="1">
      <alignment horizontal="center" vertical="center" wrapText="1"/>
    </xf>
    <xf numFmtId="0" fontId="15" fillId="2" borderId="5" xfId="0" applyFont="1" applyFill="1" applyBorder="1" applyAlignment="1">
      <alignment horizontal="center" vertical="center" wrapText="1"/>
    </xf>
    <xf numFmtId="167" fontId="15" fillId="2" borderId="1" xfId="0" applyNumberFormat="1" applyFont="1" applyFill="1" applyBorder="1" applyAlignment="1">
      <alignment horizontal="center" vertical="center" wrapText="1"/>
    </xf>
    <xf numFmtId="167" fontId="15" fillId="2" borderId="5" xfId="0" applyNumberFormat="1" applyFont="1" applyFill="1" applyBorder="1" applyAlignment="1">
      <alignment horizontal="center" vertical="center" wrapText="1"/>
    </xf>
    <xf numFmtId="10" fontId="15" fillId="2" borderId="1" xfId="0" applyNumberFormat="1" applyFont="1" applyFill="1" applyBorder="1" applyAlignment="1">
      <alignment horizontal="center" vertical="center" wrapText="1"/>
    </xf>
    <xf numFmtId="10" fontId="15" fillId="2" borderId="5" xfId="0" applyNumberFormat="1" applyFont="1" applyFill="1" applyBorder="1" applyAlignment="1">
      <alignment horizontal="center" vertical="center" wrapText="1"/>
    </xf>
  </cellXfs>
  <cellStyles count="88">
    <cellStyle name="Hyperlink 2" xfId="5"/>
    <cellStyle name="Moeda" xfId="1" builtinId="4"/>
    <cellStyle name="Moeda 10" xfId="7"/>
    <cellStyle name="Moeda 2" xfId="8"/>
    <cellStyle name="Moeda 3" xfId="9"/>
    <cellStyle name="Moeda 3 2" xfId="10"/>
    <cellStyle name="Moeda 3 2 2" xfId="11"/>
    <cellStyle name="Moeda 3 2 3" xfId="12"/>
    <cellStyle name="Moeda 3 2 4" xfId="13"/>
    <cellStyle name="Moeda 3 3" xfId="14"/>
    <cellStyle name="Moeda 3 4" xfId="15"/>
    <cellStyle name="Moeda 3 5" xfId="16"/>
    <cellStyle name="Moeda 3 6" xfId="17"/>
    <cellStyle name="Moeda 4" xfId="18"/>
    <cellStyle name="Moeda 5" xfId="19"/>
    <cellStyle name="Moeda 5 2" xfId="20"/>
    <cellStyle name="Moeda 6" xfId="21"/>
    <cellStyle name="Moeda 7" xfId="22"/>
    <cellStyle name="Moeda 8" xfId="23"/>
    <cellStyle name="Moeda 9" xfId="6"/>
    <cellStyle name="Normal" xfId="0" builtinId="0"/>
    <cellStyle name="Normal 10" xfId="24"/>
    <cellStyle name="Normal 10 2" xfId="25"/>
    <cellStyle name="Normal 2" xfId="2"/>
    <cellStyle name="Normal 3" xfId="26"/>
    <cellStyle name="Normal 3 3" xfId="27"/>
    <cellStyle name="Normal 4" xfId="4"/>
    <cellStyle name="Normal 5" xfId="28"/>
    <cellStyle name="Normal 5 2" xfId="29"/>
    <cellStyle name="Normal 6" xfId="30"/>
    <cellStyle name="Normal 8" xfId="31"/>
    <cellStyle name="Porcentagem" xfId="3" builtinId="5"/>
    <cellStyle name="Porcentagem 10" xfId="32"/>
    <cellStyle name="Porcentagem 11" xfId="33"/>
    <cellStyle name="Porcentagem 2" xfId="34"/>
    <cellStyle name="Porcentagem 3" xfId="35"/>
    <cellStyle name="Porcentagem 4" xfId="36"/>
    <cellStyle name="Porcentagem 4 2" xfId="37"/>
    <cellStyle name="Porcentagem 5" xfId="38"/>
    <cellStyle name="Porcentagem 5 2" xfId="39"/>
    <cellStyle name="Porcentagem 5 3" xfId="40"/>
    <cellStyle name="Porcentagem 5 4" xfId="41"/>
    <cellStyle name="Porcentagem 6" xfId="42"/>
    <cellStyle name="Porcentagem 6 2" xfId="43"/>
    <cellStyle name="Porcentagem 7" xfId="44"/>
    <cellStyle name="Separador de milhares 10" xfId="45"/>
    <cellStyle name="Separador de milhares 10 2" xfId="46"/>
    <cellStyle name="Separador de milhares 10 3" xfId="47"/>
    <cellStyle name="Separador de milhares 10 4" xfId="48"/>
    <cellStyle name="Separador de milhares 10 5" xfId="49"/>
    <cellStyle name="Separador de milhares 11" xfId="50"/>
    <cellStyle name="Separador de milhares 12" xfId="51"/>
    <cellStyle name="Separador de milhares 13" xfId="52"/>
    <cellStyle name="Separador de milhares 14" xfId="53"/>
    <cellStyle name="Separador de milhares 15" xfId="54"/>
    <cellStyle name="Separador de milhares 2" xfId="55"/>
    <cellStyle name="Separador de milhares 2 2" xfId="56"/>
    <cellStyle name="Separador de milhares 2 3" xfId="57"/>
    <cellStyle name="Separador de milhares 3" xfId="58"/>
    <cellStyle name="Separador de milhares 3 2" xfId="59"/>
    <cellStyle name="Separador de milhares 3 3" xfId="60"/>
    <cellStyle name="Separador de milhares 4" xfId="61"/>
    <cellStyle name="Separador de milhares 4 2" xfId="62"/>
    <cellStyle name="Separador de milhares 4 3" xfId="63"/>
    <cellStyle name="Separador de milhares 4 4" xfId="64"/>
    <cellStyle name="Separador de milhares 4 5" xfId="65"/>
    <cellStyle name="Separador de milhares 4 6" xfId="66"/>
    <cellStyle name="Separador de milhares 5" xfId="67"/>
    <cellStyle name="Separador de milhares 5 2" xfId="68"/>
    <cellStyle name="Separador de milhares 5 3" xfId="69"/>
    <cellStyle name="Separador de milhares 6" xfId="70"/>
    <cellStyle name="Separador de milhares 6 2" xfId="71"/>
    <cellStyle name="Separador de milhares 6 2 2" xfId="72"/>
    <cellStyle name="Separador de milhares 6 3" xfId="73"/>
    <cellStyle name="Separador de milhares 6 3 2" xfId="74"/>
    <cellStyle name="Separador de milhares 6 4" xfId="75"/>
    <cellStyle name="Separador de milhares 7" xfId="76"/>
    <cellStyle name="Separador de milhares 7 2" xfId="77"/>
    <cellStyle name="Separador de milhares 8" xfId="78"/>
    <cellStyle name="Separador de milhares 8 2" xfId="79"/>
    <cellStyle name="Separador de milhares 8 3" xfId="80"/>
    <cellStyle name="Separador de milhares 8 4" xfId="81"/>
    <cellStyle name="Separador de milhares 9" xfId="82"/>
    <cellStyle name="Vírgula" xfId="87" builtinId="3"/>
    <cellStyle name="Vírgula 2" xfId="84"/>
    <cellStyle name="Vírgula 2 2" xfId="85"/>
    <cellStyle name="Vírgula 3" xfId="86"/>
    <cellStyle name="Vírgula 4" xfId="8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30</xdr:row>
      <xdr:rowOff>0</xdr:rowOff>
    </xdr:from>
    <xdr:to>
      <xdr:col>7</xdr:col>
      <xdr:colOff>21224</xdr:colOff>
      <xdr:row>30</xdr:row>
      <xdr:rowOff>0</xdr:rowOff>
    </xdr:to>
    <xdr:cxnSp macro="">
      <xdr:nvCxnSpPr>
        <xdr:cNvPr id="3" name="Conector reto 2"/>
        <xdr:cNvCxnSpPr/>
      </xdr:nvCxnSpPr>
      <xdr:spPr>
        <a:xfrm>
          <a:off x="9524" y="4724400"/>
          <a:ext cx="6984000" cy="0"/>
        </a:xfrm>
        <a:prstGeom prst="line">
          <a:avLst/>
        </a:prstGeom>
        <a:ln/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69"/>
  <sheetViews>
    <sheetView view="pageBreakPreview" topLeftCell="A64" zoomScaleNormal="100" zoomScaleSheetLayoutView="100" workbookViewId="0">
      <selection activeCell="K58" sqref="K58"/>
    </sheetView>
  </sheetViews>
  <sheetFormatPr defaultRowHeight="15" x14ac:dyDescent="0.25"/>
  <cols>
    <col min="1" max="1" width="7.375" style="4" customWidth="1"/>
    <col min="2" max="2" width="18.875" style="4" customWidth="1"/>
    <col min="3" max="3" width="18.625" style="4" customWidth="1"/>
    <col min="4" max="4" width="14.875" style="4" customWidth="1"/>
    <col min="5" max="5" width="13.25" style="4" customWidth="1"/>
    <col min="6" max="6" width="12.625" style="4" customWidth="1"/>
    <col min="7" max="7" width="13.125" style="4" customWidth="1"/>
    <col min="8" max="8" width="13.375" style="4" bestFit="1" customWidth="1"/>
  </cols>
  <sheetData>
    <row r="2" spans="1:8" ht="15.75" x14ac:dyDescent="0.25">
      <c r="A2" s="198" t="s">
        <v>4</v>
      </c>
      <c r="B2" s="198"/>
      <c r="C2" s="198"/>
      <c r="D2" s="198"/>
      <c r="E2" s="198"/>
      <c r="F2" s="198"/>
      <c r="G2" s="198"/>
      <c r="H2" s="198"/>
    </row>
    <row r="3" spans="1:8" ht="15.75" x14ac:dyDescent="0.25">
      <c r="A3" s="120"/>
      <c r="B3" s="120"/>
      <c r="C3" s="120"/>
      <c r="D3" s="120"/>
      <c r="E3" s="120"/>
      <c r="F3" s="120"/>
      <c r="G3" s="120"/>
      <c r="H3" s="120"/>
    </row>
    <row r="4" spans="1:8" x14ac:dyDescent="0.25">
      <c r="A4" s="1"/>
      <c r="B4" s="1"/>
      <c r="C4" s="1"/>
      <c r="D4" s="1"/>
      <c r="E4" s="1"/>
      <c r="F4" s="1"/>
      <c r="G4" s="1"/>
      <c r="H4" s="1"/>
    </row>
    <row r="5" spans="1:8" x14ac:dyDescent="0.25">
      <c r="A5" s="204" t="s">
        <v>0</v>
      </c>
      <c r="B5" s="204"/>
      <c r="C5" s="204"/>
      <c r="D5" s="204"/>
      <c r="E5" s="204"/>
      <c r="F5" s="204"/>
      <c r="G5" s="204"/>
      <c r="H5" s="204"/>
    </row>
    <row r="6" spans="1:8" ht="25.5" x14ac:dyDescent="0.25">
      <c r="A6" s="201" t="s">
        <v>5</v>
      </c>
      <c r="B6" s="202"/>
      <c r="C6" s="94" t="s">
        <v>1</v>
      </c>
      <c r="D6" s="94" t="s">
        <v>7</v>
      </c>
      <c r="E6" s="94" t="s">
        <v>8</v>
      </c>
      <c r="F6" s="94" t="s">
        <v>9</v>
      </c>
      <c r="G6" s="94" t="s">
        <v>10</v>
      </c>
      <c r="H6" s="94" t="s">
        <v>50</v>
      </c>
    </row>
    <row r="7" spans="1:8" x14ac:dyDescent="0.25">
      <c r="A7" s="95" t="s">
        <v>122</v>
      </c>
      <c r="B7" s="95"/>
      <c r="C7" s="95" t="s">
        <v>123</v>
      </c>
      <c r="D7" s="96">
        <v>260.5</v>
      </c>
      <c r="E7" s="96">
        <f>E23</f>
        <v>3126</v>
      </c>
      <c r="F7" s="96">
        <v>521</v>
      </c>
      <c r="G7" s="96">
        <v>0</v>
      </c>
      <c r="H7" s="96">
        <v>1042</v>
      </c>
    </row>
    <row r="8" spans="1:8" x14ac:dyDescent="0.25">
      <c r="A8" s="95" t="s">
        <v>48</v>
      </c>
      <c r="B8" s="95"/>
      <c r="C8" s="95"/>
      <c r="D8" s="84"/>
      <c r="E8" s="96"/>
      <c r="F8" s="96"/>
      <c r="G8" s="96"/>
      <c r="H8" s="96"/>
    </row>
    <row r="9" spans="1:8" x14ac:dyDescent="0.25">
      <c r="A9" s="199" t="s">
        <v>6</v>
      </c>
      <c r="B9" s="200"/>
      <c r="C9" s="95"/>
      <c r="D9" s="96"/>
      <c r="E9" s="96">
        <f>SUM(E7:E8)</f>
        <v>3126</v>
      </c>
      <c r="F9" s="96">
        <v>521</v>
      </c>
      <c r="G9" s="96">
        <v>0</v>
      </c>
      <c r="H9" s="96">
        <v>1042</v>
      </c>
    </row>
    <row r="10" spans="1:8" x14ac:dyDescent="0.25">
      <c r="A10" s="121"/>
      <c r="B10" s="121"/>
      <c r="C10" s="122"/>
      <c r="D10" s="123"/>
      <c r="E10" s="123"/>
      <c r="F10" s="123"/>
      <c r="G10" s="123"/>
      <c r="H10" s="123"/>
    </row>
    <row r="11" spans="1:8" x14ac:dyDescent="0.25">
      <c r="A11" s="5"/>
      <c r="E11" s="6"/>
    </row>
    <row r="12" spans="1:8" x14ac:dyDescent="0.25">
      <c r="A12" s="8">
        <v>1</v>
      </c>
      <c r="B12" s="9" t="s">
        <v>11</v>
      </c>
    </row>
    <row r="13" spans="1:8" x14ac:dyDescent="0.25">
      <c r="A13" s="5" t="s">
        <v>12</v>
      </c>
      <c r="B13" s="4" t="s">
        <v>13</v>
      </c>
      <c r="F13" s="11" t="s">
        <v>46</v>
      </c>
      <c r="G13" s="7">
        <v>3</v>
      </c>
      <c r="H13" s="4" t="s">
        <v>22</v>
      </c>
    </row>
    <row r="14" spans="1:8" x14ac:dyDescent="0.25">
      <c r="A14" s="5"/>
      <c r="B14" s="1" t="s">
        <v>19</v>
      </c>
      <c r="C14" s="1" t="s">
        <v>2</v>
      </c>
      <c r="D14" s="1" t="s">
        <v>21</v>
      </c>
      <c r="E14" s="1" t="s">
        <v>20</v>
      </c>
      <c r="F14" s="1" t="s">
        <v>3</v>
      </c>
    </row>
    <row r="15" spans="1:8" x14ac:dyDescent="0.25">
      <c r="A15" s="5"/>
      <c r="B15" s="4" t="s">
        <v>123</v>
      </c>
      <c r="C15" s="6">
        <v>0</v>
      </c>
      <c r="D15" s="6">
        <v>1.5</v>
      </c>
      <c r="E15" s="6">
        <v>2</v>
      </c>
      <c r="F15" s="6">
        <v>3</v>
      </c>
    </row>
    <row r="16" spans="1:8" x14ac:dyDescent="0.25">
      <c r="A16" s="5"/>
    </row>
    <row r="17" spans="1:8" x14ac:dyDescent="0.25">
      <c r="A17" s="8">
        <v>2</v>
      </c>
      <c r="B17" s="9" t="s">
        <v>14</v>
      </c>
    </row>
    <row r="18" spans="1:8" x14ac:dyDescent="0.25">
      <c r="A18" s="5" t="s">
        <v>15</v>
      </c>
      <c r="B18" s="4" t="s">
        <v>109</v>
      </c>
      <c r="F18" s="4" t="s">
        <v>46</v>
      </c>
      <c r="G18" s="1">
        <f>E23</f>
        <v>3126</v>
      </c>
      <c r="H18" s="4" t="s">
        <v>22</v>
      </c>
    </row>
    <row r="19" spans="1:8" x14ac:dyDescent="0.25">
      <c r="A19" s="5"/>
      <c r="B19" s="4" t="s">
        <v>19</v>
      </c>
      <c r="C19" s="4" t="s">
        <v>2</v>
      </c>
      <c r="D19" s="4" t="s">
        <v>21</v>
      </c>
      <c r="E19" s="4" t="s">
        <v>3</v>
      </c>
    </row>
    <row r="20" spans="1:8" x14ac:dyDescent="0.25">
      <c r="A20" s="5" t="s">
        <v>45</v>
      </c>
      <c r="B20" s="4" t="s">
        <v>123</v>
      </c>
      <c r="C20" s="4">
        <v>260.5</v>
      </c>
      <c r="D20" s="4">
        <v>2</v>
      </c>
      <c r="E20" s="4">
        <f>C20*D20</f>
        <v>521</v>
      </c>
    </row>
    <row r="21" spans="1:8" x14ac:dyDescent="0.25">
      <c r="A21" s="5" t="s">
        <v>47</v>
      </c>
      <c r="B21" s="4" t="s">
        <v>123</v>
      </c>
      <c r="C21" s="4">
        <v>260.5</v>
      </c>
      <c r="D21" s="4">
        <v>2</v>
      </c>
      <c r="E21" s="4">
        <f t="shared" ref="E21:E22" si="0">C21*D21</f>
        <v>521</v>
      </c>
    </row>
    <row r="22" spans="1:8" x14ac:dyDescent="0.25">
      <c r="A22" s="5"/>
      <c r="B22" s="4" t="s">
        <v>123</v>
      </c>
      <c r="C22" s="4">
        <v>260.5</v>
      </c>
      <c r="D22" s="4">
        <v>8</v>
      </c>
      <c r="E22" s="4">
        <f t="shared" si="0"/>
        <v>2084</v>
      </c>
    </row>
    <row r="23" spans="1:8" x14ac:dyDescent="0.25">
      <c r="A23" s="8"/>
      <c r="B23" s="9"/>
      <c r="D23" s="4" t="s">
        <v>46</v>
      </c>
      <c r="E23" s="4">
        <f>SUM(E20:E22)</f>
        <v>3126</v>
      </c>
    </row>
    <row r="24" spans="1:8" x14ac:dyDescent="0.25">
      <c r="A24" s="8"/>
      <c r="B24" s="9"/>
    </row>
    <row r="25" spans="1:8" x14ac:dyDescent="0.25">
      <c r="A25" s="5" t="s">
        <v>108</v>
      </c>
      <c r="B25" s="4" t="s">
        <v>44</v>
      </c>
      <c r="F25" s="11" t="s">
        <v>46</v>
      </c>
      <c r="G25" s="7">
        <f>E29</f>
        <v>1042</v>
      </c>
      <c r="H25" s="4" t="s">
        <v>22</v>
      </c>
    </row>
    <row r="26" spans="1:8" x14ac:dyDescent="0.25">
      <c r="A26" s="5"/>
      <c r="B26" s="1" t="s">
        <v>19</v>
      </c>
      <c r="C26" s="1" t="s">
        <v>2</v>
      </c>
      <c r="D26" s="1" t="s">
        <v>21</v>
      </c>
      <c r="E26" s="1" t="s">
        <v>3</v>
      </c>
    </row>
    <row r="27" spans="1:8" x14ac:dyDescent="0.25">
      <c r="A27" s="5" t="s">
        <v>45</v>
      </c>
      <c r="B27" s="190" t="s">
        <v>123</v>
      </c>
      <c r="C27" s="4">
        <v>260.5</v>
      </c>
      <c r="D27" s="7">
        <v>2</v>
      </c>
      <c r="E27" s="7">
        <f>D27*C27</f>
        <v>521</v>
      </c>
    </row>
    <row r="28" spans="1:8" x14ac:dyDescent="0.25">
      <c r="A28" s="5" t="s">
        <v>47</v>
      </c>
      <c r="B28" s="190" t="s">
        <v>123</v>
      </c>
      <c r="C28" s="4">
        <v>260.5</v>
      </c>
      <c r="D28" s="7">
        <v>2</v>
      </c>
      <c r="E28" s="7">
        <f>D28*C28</f>
        <v>521</v>
      </c>
    </row>
    <row r="29" spans="1:8" x14ac:dyDescent="0.25">
      <c r="A29" s="5"/>
      <c r="B29" s="153"/>
      <c r="D29" s="12" t="s">
        <v>46</v>
      </c>
      <c r="E29" s="13">
        <f>SUM(E27:E28)</f>
        <v>1042</v>
      </c>
    </row>
    <row r="30" spans="1:8" x14ac:dyDescent="0.25">
      <c r="A30" s="5">
        <v>3</v>
      </c>
      <c r="B30" s="153" t="s">
        <v>18</v>
      </c>
    </row>
    <row r="31" spans="1:8" x14ac:dyDescent="0.25">
      <c r="A31" s="8" t="s">
        <v>24</v>
      </c>
      <c r="B31" s="191" t="s">
        <v>30</v>
      </c>
    </row>
    <row r="32" spans="1:8" x14ac:dyDescent="0.25">
      <c r="A32" s="5" t="s">
        <v>28</v>
      </c>
      <c r="B32" s="153" t="s">
        <v>49</v>
      </c>
      <c r="F32" s="11" t="s">
        <v>46</v>
      </c>
      <c r="G32" s="7">
        <f>E35</f>
        <v>2084</v>
      </c>
      <c r="H32" s="4" t="s">
        <v>22</v>
      </c>
    </row>
    <row r="33" spans="1:8" x14ac:dyDescent="0.25">
      <c r="A33" s="5"/>
      <c r="B33" s="190" t="s">
        <v>19</v>
      </c>
      <c r="C33" s="1" t="s">
        <v>2</v>
      </c>
      <c r="D33" s="1" t="s">
        <v>21</v>
      </c>
      <c r="E33" s="1" t="s">
        <v>3</v>
      </c>
    </row>
    <row r="34" spans="1:8" x14ac:dyDescent="0.25">
      <c r="A34" s="5"/>
      <c r="B34" s="190" t="s">
        <v>123</v>
      </c>
      <c r="C34" s="4">
        <v>260.5</v>
      </c>
      <c r="D34" s="7">
        <v>8</v>
      </c>
      <c r="E34" s="7">
        <f>D34*C34</f>
        <v>2084</v>
      </c>
      <c r="F34" s="7"/>
    </row>
    <row r="35" spans="1:8" x14ac:dyDescent="0.25">
      <c r="A35" s="5"/>
      <c r="B35" s="1"/>
      <c r="C35" s="7"/>
      <c r="D35" s="12" t="s">
        <v>46</v>
      </c>
      <c r="E35" s="13">
        <f>SUM(E34:E34)</f>
        <v>2084</v>
      </c>
      <c r="F35" s="7"/>
    </row>
    <row r="36" spans="1:8" x14ac:dyDescent="0.25">
      <c r="A36" s="5"/>
    </row>
    <row r="37" spans="1:8" x14ac:dyDescent="0.25">
      <c r="A37" s="5" t="s">
        <v>29</v>
      </c>
      <c r="B37" s="4" t="s">
        <v>104</v>
      </c>
      <c r="F37" s="11" t="s">
        <v>46</v>
      </c>
      <c r="G37" s="7">
        <f>E40</f>
        <v>2084</v>
      </c>
      <c r="H37" s="4" t="s">
        <v>22</v>
      </c>
    </row>
    <row r="38" spans="1:8" x14ac:dyDescent="0.25">
      <c r="A38" s="5"/>
      <c r="B38" s="1" t="s">
        <v>19</v>
      </c>
      <c r="C38" s="1" t="s">
        <v>2</v>
      </c>
      <c r="D38" s="1" t="s">
        <v>21</v>
      </c>
      <c r="E38" s="1" t="s">
        <v>3</v>
      </c>
    </row>
    <row r="39" spans="1:8" x14ac:dyDescent="0.25">
      <c r="A39" s="5"/>
      <c r="B39" s="4" t="s">
        <v>123</v>
      </c>
      <c r="C39" s="4">
        <v>260.5</v>
      </c>
      <c r="D39" s="7">
        <v>8</v>
      </c>
      <c r="E39" s="7">
        <f>D39*C39</f>
        <v>2084</v>
      </c>
    </row>
    <row r="40" spans="1:8" x14ac:dyDescent="0.25">
      <c r="A40" s="5"/>
      <c r="B40" s="1"/>
      <c r="C40" s="7"/>
      <c r="D40" s="12" t="s">
        <v>46</v>
      </c>
      <c r="E40" s="13">
        <f>SUM(E39:E39)</f>
        <v>2084</v>
      </c>
    </row>
    <row r="41" spans="1:8" x14ac:dyDescent="0.25">
      <c r="A41" s="5"/>
      <c r="B41" s="1"/>
      <c r="C41" s="7"/>
      <c r="D41" s="12"/>
      <c r="E41" s="7"/>
    </row>
    <row r="42" spans="1:8" x14ac:dyDescent="0.25">
      <c r="A42" s="5" t="s">
        <v>35</v>
      </c>
      <c r="B42" s="10" t="s">
        <v>140</v>
      </c>
      <c r="F42" s="11" t="s">
        <v>46</v>
      </c>
      <c r="G42" s="7">
        <f>C44</f>
        <v>521</v>
      </c>
      <c r="H42" s="4" t="s">
        <v>57</v>
      </c>
    </row>
    <row r="43" spans="1:8" x14ac:dyDescent="0.25">
      <c r="A43" s="5"/>
      <c r="B43" s="190" t="s">
        <v>19</v>
      </c>
      <c r="C43" s="190" t="s">
        <v>2</v>
      </c>
      <c r="D43" s="190"/>
      <c r="E43" s="190"/>
      <c r="F43" s="153"/>
      <c r="G43" s="153"/>
      <c r="H43" s="153"/>
    </row>
    <row r="44" spans="1:8" x14ac:dyDescent="0.25">
      <c r="A44" s="5"/>
      <c r="B44" s="153" t="s">
        <v>123</v>
      </c>
      <c r="C44" s="192">
        <v>521</v>
      </c>
      <c r="D44" s="192"/>
      <c r="E44" s="192"/>
      <c r="F44" s="153"/>
      <c r="G44" s="153"/>
      <c r="H44" s="153"/>
    </row>
    <row r="45" spans="1:8" x14ac:dyDescent="0.25">
      <c r="A45" s="5"/>
      <c r="B45" s="193"/>
      <c r="C45" s="153"/>
      <c r="D45" s="153"/>
      <c r="E45" s="153"/>
      <c r="F45" s="153"/>
      <c r="G45" s="153"/>
      <c r="H45" s="153"/>
    </row>
    <row r="46" spans="1:8" ht="15" customHeight="1" x14ac:dyDescent="0.25">
      <c r="A46" s="5"/>
      <c r="B46" s="203"/>
      <c r="C46" s="203"/>
      <c r="D46" s="203"/>
      <c r="E46" s="203"/>
      <c r="F46" s="194"/>
      <c r="G46" s="192"/>
      <c r="H46" s="153"/>
    </row>
    <row r="47" spans="1:8" x14ac:dyDescent="0.25">
      <c r="A47" s="8" t="s">
        <v>110</v>
      </c>
      <c r="B47" s="191" t="s">
        <v>32</v>
      </c>
      <c r="C47" s="153"/>
      <c r="D47" s="153"/>
      <c r="E47" s="153"/>
      <c r="F47" s="153"/>
      <c r="G47" s="153"/>
      <c r="H47" s="153"/>
    </row>
    <row r="48" spans="1:8" x14ac:dyDescent="0.25">
      <c r="A48" s="5" t="s">
        <v>111</v>
      </c>
      <c r="B48" s="153" t="s">
        <v>33</v>
      </c>
      <c r="C48" s="153"/>
      <c r="D48" s="153"/>
      <c r="E48" s="153"/>
      <c r="F48" s="194" t="s">
        <v>46</v>
      </c>
      <c r="G48" s="192">
        <f>C50*D50</f>
        <v>156.30000000000001</v>
      </c>
      <c r="H48" s="153" t="s">
        <v>107</v>
      </c>
    </row>
    <row r="49" spans="1:8" x14ac:dyDescent="0.25">
      <c r="A49" s="5"/>
      <c r="B49" s="190" t="s">
        <v>19</v>
      </c>
      <c r="C49" s="190" t="s">
        <v>3</v>
      </c>
      <c r="D49" s="190" t="s">
        <v>20</v>
      </c>
      <c r="E49" s="190"/>
      <c r="F49" s="153"/>
      <c r="G49" s="153"/>
      <c r="H49" s="153"/>
    </row>
    <row r="50" spans="1:8" x14ac:dyDescent="0.25">
      <c r="A50" s="5"/>
      <c r="B50" s="153" t="s">
        <v>123</v>
      </c>
      <c r="C50" s="150">
        <v>1042</v>
      </c>
      <c r="D50" s="195">
        <v>0.15</v>
      </c>
      <c r="E50" s="192"/>
      <c r="F50" s="153"/>
      <c r="G50" s="153"/>
      <c r="H50" s="153"/>
    </row>
    <row r="51" spans="1:8" x14ac:dyDescent="0.25">
      <c r="A51" s="5"/>
      <c r="B51" s="153"/>
      <c r="C51" s="153"/>
      <c r="D51" s="153"/>
      <c r="E51" s="153"/>
      <c r="F51" s="153"/>
      <c r="G51" s="153"/>
      <c r="H51" s="153"/>
    </row>
    <row r="52" spans="1:8" x14ac:dyDescent="0.25">
      <c r="A52" s="5" t="s">
        <v>112</v>
      </c>
      <c r="B52" s="153" t="s">
        <v>42</v>
      </c>
      <c r="C52" s="153"/>
      <c r="D52" s="153"/>
      <c r="E52" s="153"/>
      <c r="F52" s="194" t="s">
        <v>46</v>
      </c>
      <c r="G52" s="192">
        <f>E54</f>
        <v>859.65</v>
      </c>
      <c r="H52" s="153" t="s">
        <v>22</v>
      </c>
    </row>
    <row r="53" spans="1:8" x14ac:dyDescent="0.25">
      <c r="A53" s="5"/>
      <c r="B53" s="1" t="s">
        <v>19</v>
      </c>
      <c r="C53" s="1" t="s">
        <v>51</v>
      </c>
      <c r="D53" s="1" t="s">
        <v>52</v>
      </c>
      <c r="E53" s="1" t="s">
        <v>3</v>
      </c>
    </row>
    <row r="54" spans="1:8" x14ac:dyDescent="0.25">
      <c r="A54" s="5"/>
      <c r="B54" s="4" t="s">
        <v>123</v>
      </c>
      <c r="C54" s="7">
        <v>521</v>
      </c>
      <c r="D54" s="7">
        <v>1.65</v>
      </c>
      <c r="E54" s="7">
        <f>D54*C54</f>
        <v>859.65</v>
      </c>
      <c r="F54" s="98"/>
    </row>
    <row r="55" spans="1:8" x14ac:dyDescent="0.25">
      <c r="A55" s="5"/>
      <c r="B55" s="1"/>
      <c r="C55" s="7"/>
      <c r="D55" s="7" t="s">
        <v>147</v>
      </c>
      <c r="E55" s="7"/>
    </row>
    <row r="56" spans="1:8" x14ac:dyDescent="0.25">
      <c r="A56" s="5"/>
      <c r="B56" s="1"/>
      <c r="C56" s="7"/>
    </row>
    <row r="57" spans="1:8" x14ac:dyDescent="0.25">
      <c r="A57" s="5" t="s">
        <v>113</v>
      </c>
      <c r="B57" s="4" t="s">
        <v>43</v>
      </c>
      <c r="F57" s="11" t="s">
        <v>46</v>
      </c>
      <c r="G57" s="7">
        <f>E59</f>
        <v>104.2</v>
      </c>
      <c r="H57" s="4" t="s">
        <v>22</v>
      </c>
    </row>
    <row r="58" spans="1:8" x14ac:dyDescent="0.25">
      <c r="A58" s="5"/>
      <c r="B58" s="1" t="s">
        <v>19</v>
      </c>
      <c r="C58" s="1" t="s">
        <v>51</v>
      </c>
      <c r="D58" s="1" t="s">
        <v>52</v>
      </c>
      <c r="E58" s="1" t="s">
        <v>3</v>
      </c>
    </row>
    <row r="59" spans="1:8" x14ac:dyDescent="0.25">
      <c r="A59" s="5"/>
      <c r="B59" s="4" t="s">
        <v>123</v>
      </c>
      <c r="C59" s="7">
        <v>521</v>
      </c>
      <c r="D59" s="7">
        <v>0.2</v>
      </c>
      <c r="E59" s="7">
        <f>D59*C59</f>
        <v>104.2</v>
      </c>
    </row>
    <row r="60" spans="1:8" x14ac:dyDescent="0.25">
      <c r="A60" s="5"/>
      <c r="B60" s="1"/>
      <c r="C60" s="7"/>
    </row>
    <row r="61" spans="1:8" x14ac:dyDescent="0.25">
      <c r="A61" s="196" t="s">
        <v>143</v>
      </c>
      <c r="B61" s="10" t="s">
        <v>140</v>
      </c>
      <c r="F61" s="11" t="s">
        <v>46</v>
      </c>
      <c r="G61" s="7">
        <f>C63</f>
        <v>275</v>
      </c>
      <c r="H61" s="4" t="s">
        <v>57</v>
      </c>
    </row>
    <row r="62" spans="1:8" x14ac:dyDescent="0.25">
      <c r="A62" s="189"/>
      <c r="B62" s="1" t="s">
        <v>19</v>
      </c>
      <c r="C62" s="1" t="s">
        <v>2</v>
      </c>
      <c r="D62" s="1"/>
      <c r="E62" s="1"/>
    </row>
    <row r="63" spans="1:8" x14ac:dyDescent="0.25">
      <c r="A63" s="189"/>
      <c r="B63" s="4" t="s">
        <v>123</v>
      </c>
      <c r="C63" s="7">
        <v>275</v>
      </c>
      <c r="D63" s="7"/>
      <c r="E63" s="7"/>
    </row>
    <row r="64" spans="1:8" x14ac:dyDescent="0.25">
      <c r="A64" s="189"/>
      <c r="C64" s="7"/>
      <c r="D64" s="7"/>
      <c r="E64" s="7"/>
    </row>
    <row r="67" spans="1:8" ht="25.5" x14ac:dyDescent="0.25">
      <c r="A67" s="189" t="s">
        <v>132</v>
      </c>
      <c r="B67" s="175" t="s">
        <v>136</v>
      </c>
      <c r="C67" s="189" t="s">
        <v>3</v>
      </c>
      <c r="D67" s="188" t="s">
        <v>137</v>
      </c>
      <c r="E67" s="188" t="s">
        <v>133</v>
      </c>
      <c r="F67" s="11" t="s">
        <v>46</v>
      </c>
      <c r="G67" s="7">
        <f>E70</f>
        <v>156.30000000000001</v>
      </c>
      <c r="H67" s="4" t="s">
        <v>107</v>
      </c>
    </row>
    <row r="68" spans="1:8" x14ac:dyDescent="0.25">
      <c r="A68" s="189"/>
      <c r="B68" s="1" t="s">
        <v>19</v>
      </c>
      <c r="C68" s="189"/>
      <c r="D68" s="188"/>
      <c r="E68" s="188"/>
    </row>
    <row r="69" spans="1:8" x14ac:dyDescent="0.25">
      <c r="A69" s="189"/>
      <c r="B69" s="4" t="s">
        <v>123</v>
      </c>
      <c r="C69" s="7">
        <f>C50</f>
        <v>1042</v>
      </c>
      <c r="D69" s="7">
        <v>0.15</v>
      </c>
      <c r="E69" s="7">
        <f>D69*C69</f>
        <v>156.30000000000001</v>
      </c>
    </row>
    <row r="70" spans="1:8" ht="15.75" customHeight="1" x14ac:dyDescent="0.25">
      <c r="A70" s="189"/>
      <c r="C70" s="7"/>
      <c r="D70" s="7" t="s">
        <v>6</v>
      </c>
      <c r="E70" s="7">
        <f>SUM(E69)</f>
        <v>156.30000000000001</v>
      </c>
    </row>
    <row r="71" spans="1:8" x14ac:dyDescent="0.25">
      <c r="A71" s="189"/>
      <c r="C71" s="7"/>
    </row>
    <row r="72" spans="1:8" x14ac:dyDescent="0.25">
      <c r="A72" s="189" t="s">
        <v>36</v>
      </c>
      <c r="B72" s="4" t="s">
        <v>27</v>
      </c>
      <c r="F72" s="11" t="s">
        <v>46</v>
      </c>
      <c r="G72" s="7">
        <f>F74*E74*D74*C74</f>
        <v>0.45</v>
      </c>
      <c r="H72" s="4" t="s">
        <v>107</v>
      </c>
    </row>
    <row r="73" spans="1:8" x14ac:dyDescent="0.25">
      <c r="A73" s="189"/>
      <c r="B73" s="1" t="s">
        <v>19</v>
      </c>
      <c r="C73" s="1" t="s">
        <v>53</v>
      </c>
      <c r="D73" s="1" t="s">
        <v>144</v>
      </c>
      <c r="E73" s="1" t="s">
        <v>145</v>
      </c>
      <c r="F73" s="1" t="s">
        <v>146</v>
      </c>
    </row>
    <row r="74" spans="1:8" x14ac:dyDescent="0.25">
      <c r="A74" s="189"/>
      <c r="B74" s="4" t="s">
        <v>123</v>
      </c>
      <c r="C74" s="7">
        <v>2</v>
      </c>
      <c r="D74" s="1">
        <v>0.75</v>
      </c>
      <c r="E74" s="1">
        <v>0.5</v>
      </c>
      <c r="F74" s="1">
        <v>0.6</v>
      </c>
    </row>
    <row r="75" spans="1:8" x14ac:dyDescent="0.25">
      <c r="A75" s="189"/>
    </row>
    <row r="76" spans="1:8" x14ac:dyDescent="0.25">
      <c r="A76" s="8">
        <v>5</v>
      </c>
      <c r="B76" s="9" t="s">
        <v>23</v>
      </c>
    </row>
    <row r="77" spans="1:8" x14ac:dyDescent="0.25">
      <c r="A77" s="189" t="s">
        <v>26</v>
      </c>
      <c r="B77" s="4" t="s">
        <v>40</v>
      </c>
      <c r="F77" s="11" t="s">
        <v>46</v>
      </c>
      <c r="G77" s="7">
        <f>E83</f>
        <v>0.96</v>
      </c>
      <c r="H77" s="4" t="s">
        <v>22</v>
      </c>
    </row>
    <row r="78" spans="1:8" x14ac:dyDescent="0.25">
      <c r="A78" s="189"/>
      <c r="B78" s="1" t="s">
        <v>54</v>
      </c>
      <c r="C78" s="1" t="s">
        <v>53</v>
      </c>
      <c r="D78" s="1" t="s">
        <v>3</v>
      </c>
      <c r="E78" s="1" t="s">
        <v>6</v>
      </c>
      <c r="G78" s="1"/>
      <c r="H78" s="7"/>
    </row>
    <row r="79" spans="1:8" x14ac:dyDescent="0.25">
      <c r="A79" s="189"/>
      <c r="B79" s="1" t="s">
        <v>55</v>
      </c>
      <c r="C79" s="7">
        <v>0</v>
      </c>
      <c r="D79" s="7">
        <v>0.3</v>
      </c>
      <c r="E79" s="7">
        <f>D79*C79</f>
        <v>0</v>
      </c>
      <c r="G79" s="1"/>
      <c r="H79" s="7"/>
    </row>
    <row r="80" spans="1:8" x14ac:dyDescent="0.25">
      <c r="A80" s="189"/>
      <c r="B80" s="1" t="s">
        <v>56</v>
      </c>
      <c r="C80" s="7">
        <v>3</v>
      </c>
      <c r="D80" s="1">
        <v>0.12</v>
      </c>
      <c r="E80" s="7">
        <f t="shared" ref="E80:E82" si="1">D80*C80</f>
        <v>0.36</v>
      </c>
      <c r="G80" s="1"/>
      <c r="H80" s="7"/>
    </row>
    <row r="81" spans="1:8" x14ac:dyDescent="0.25">
      <c r="A81" s="189"/>
      <c r="B81" s="1" t="s">
        <v>118</v>
      </c>
      <c r="C81" s="7">
        <v>2</v>
      </c>
      <c r="D81" s="7">
        <v>0.2</v>
      </c>
      <c r="E81" s="7">
        <f t="shared" si="1"/>
        <v>0.4</v>
      </c>
      <c r="G81" s="1"/>
      <c r="H81" s="7"/>
    </row>
    <row r="82" spans="1:8" x14ac:dyDescent="0.25">
      <c r="A82" s="189"/>
      <c r="B82" s="1" t="s">
        <v>65</v>
      </c>
      <c r="C82" s="7">
        <v>2</v>
      </c>
      <c r="D82" s="7">
        <v>0.1</v>
      </c>
      <c r="E82" s="7">
        <f t="shared" si="1"/>
        <v>0.2</v>
      </c>
      <c r="G82" s="1"/>
      <c r="H82" s="7"/>
    </row>
    <row r="83" spans="1:8" x14ac:dyDescent="0.25">
      <c r="A83" s="189"/>
      <c r="D83" s="12" t="s">
        <v>46</v>
      </c>
      <c r="E83" s="13">
        <f>SUM(E79:E82)</f>
        <v>0.96</v>
      </c>
    </row>
    <row r="84" spans="1:8" x14ac:dyDescent="0.25">
      <c r="A84" s="189"/>
    </row>
    <row r="85" spans="1:8" x14ac:dyDescent="0.25">
      <c r="A85" s="189" t="s">
        <v>31</v>
      </c>
      <c r="B85" s="4" t="s">
        <v>41</v>
      </c>
      <c r="F85" s="11" t="s">
        <v>46</v>
      </c>
      <c r="G85" s="7">
        <f>C87</f>
        <v>6</v>
      </c>
      <c r="H85" s="4" t="s">
        <v>58</v>
      </c>
    </row>
    <row r="86" spans="1:8" x14ac:dyDescent="0.25">
      <c r="A86" s="189"/>
      <c r="B86" s="1" t="s">
        <v>19</v>
      </c>
      <c r="C86" s="1" t="s">
        <v>53</v>
      </c>
    </row>
    <row r="87" spans="1:8" x14ac:dyDescent="0.25">
      <c r="A87" s="5"/>
      <c r="B87" s="4" t="s">
        <v>123</v>
      </c>
      <c r="C87" s="7">
        <v>6</v>
      </c>
    </row>
    <row r="88" spans="1:8" x14ac:dyDescent="0.25">
      <c r="A88" s="5"/>
      <c r="B88" s="1"/>
      <c r="C88" s="7"/>
    </row>
    <row r="89" spans="1:8" x14ac:dyDescent="0.25">
      <c r="A89" s="5" t="s">
        <v>117</v>
      </c>
      <c r="B89" s="4" t="s">
        <v>119</v>
      </c>
      <c r="F89" s="11" t="s">
        <v>46</v>
      </c>
      <c r="G89" s="7">
        <v>38.4</v>
      </c>
      <c r="H89" s="4" t="s">
        <v>22</v>
      </c>
    </row>
    <row r="90" spans="1:8" x14ac:dyDescent="0.25">
      <c r="A90" s="5"/>
      <c r="B90" s="1" t="s">
        <v>19</v>
      </c>
      <c r="C90" s="1" t="s">
        <v>53</v>
      </c>
      <c r="D90" s="1" t="s">
        <v>3</v>
      </c>
      <c r="E90" s="1" t="s">
        <v>6</v>
      </c>
    </row>
    <row r="91" spans="1:8" x14ac:dyDescent="0.25">
      <c r="A91" s="5"/>
      <c r="B91" s="4" t="s">
        <v>123</v>
      </c>
      <c r="C91" s="7">
        <v>2</v>
      </c>
      <c r="D91" s="7">
        <v>19.2</v>
      </c>
      <c r="E91" s="7">
        <v>38.4</v>
      </c>
    </row>
    <row r="92" spans="1:8" x14ac:dyDescent="0.25">
      <c r="A92" s="5"/>
      <c r="B92" s="1"/>
      <c r="C92" s="7"/>
    </row>
    <row r="99" spans="1:1" x14ac:dyDescent="0.25">
      <c r="A99" s="5"/>
    </row>
    <row r="100" spans="1:1" x14ac:dyDescent="0.25">
      <c r="A100" s="5"/>
    </row>
    <row r="101" spans="1:1" x14ac:dyDescent="0.25">
      <c r="A101" s="5"/>
    </row>
    <row r="102" spans="1:1" x14ac:dyDescent="0.25">
      <c r="A102" s="5"/>
    </row>
    <row r="103" spans="1:1" x14ac:dyDescent="0.25">
      <c r="A103" s="5"/>
    </row>
    <row r="104" spans="1:1" x14ac:dyDescent="0.25">
      <c r="A104" s="5"/>
    </row>
    <row r="105" spans="1:1" x14ac:dyDescent="0.25">
      <c r="A105" s="5"/>
    </row>
    <row r="106" spans="1:1" x14ac:dyDescent="0.25">
      <c r="A106" s="5"/>
    </row>
    <row r="107" spans="1:1" x14ac:dyDescent="0.25">
      <c r="A107" s="5"/>
    </row>
    <row r="108" spans="1:1" x14ac:dyDescent="0.25">
      <c r="A108" s="5"/>
    </row>
    <row r="109" spans="1:1" x14ac:dyDescent="0.25">
      <c r="A109" s="5"/>
    </row>
    <row r="110" spans="1:1" x14ac:dyDescent="0.25">
      <c r="A110" s="5"/>
    </row>
    <row r="111" spans="1:1" x14ac:dyDescent="0.25">
      <c r="A111" s="5"/>
    </row>
    <row r="112" spans="1:1" x14ac:dyDescent="0.25">
      <c r="A112" s="5"/>
    </row>
    <row r="113" spans="1:1" x14ac:dyDescent="0.25">
      <c r="A113" s="5"/>
    </row>
    <row r="114" spans="1:1" x14ac:dyDescent="0.25">
      <c r="A114" s="5"/>
    </row>
    <row r="115" spans="1:1" x14ac:dyDescent="0.25">
      <c r="A115" s="5"/>
    </row>
    <row r="116" spans="1:1" x14ac:dyDescent="0.25">
      <c r="A116" s="5"/>
    </row>
    <row r="117" spans="1:1" x14ac:dyDescent="0.25">
      <c r="A117" s="5"/>
    </row>
    <row r="118" spans="1:1" x14ac:dyDescent="0.25">
      <c r="A118" s="5"/>
    </row>
    <row r="119" spans="1:1" x14ac:dyDescent="0.25">
      <c r="A119" s="5"/>
    </row>
    <row r="120" spans="1:1" x14ac:dyDescent="0.25">
      <c r="A120" s="5"/>
    </row>
    <row r="121" spans="1:1" x14ac:dyDescent="0.25">
      <c r="A121" s="5"/>
    </row>
    <row r="122" spans="1:1" x14ac:dyDescent="0.25">
      <c r="A122" s="5"/>
    </row>
    <row r="123" spans="1:1" x14ac:dyDescent="0.25">
      <c r="A123" s="5"/>
    </row>
    <row r="124" spans="1:1" x14ac:dyDescent="0.25">
      <c r="A124" s="5"/>
    </row>
    <row r="125" spans="1:1" x14ac:dyDescent="0.25">
      <c r="A125" s="5"/>
    </row>
    <row r="126" spans="1:1" x14ac:dyDescent="0.25">
      <c r="A126" s="5"/>
    </row>
    <row r="127" spans="1:1" x14ac:dyDescent="0.25">
      <c r="A127" s="5"/>
    </row>
    <row r="128" spans="1:1" x14ac:dyDescent="0.25">
      <c r="A128" s="5"/>
    </row>
    <row r="129" spans="1:1" x14ac:dyDescent="0.25">
      <c r="A129" s="5"/>
    </row>
    <row r="130" spans="1:1" x14ac:dyDescent="0.25">
      <c r="A130" s="5"/>
    </row>
    <row r="131" spans="1:1" x14ac:dyDescent="0.25">
      <c r="A131" s="5"/>
    </row>
    <row r="132" spans="1:1" x14ac:dyDescent="0.25">
      <c r="A132" s="5"/>
    </row>
    <row r="133" spans="1:1" x14ac:dyDescent="0.25">
      <c r="A133" s="5"/>
    </row>
    <row r="134" spans="1:1" x14ac:dyDescent="0.25">
      <c r="A134" s="5"/>
    </row>
    <row r="135" spans="1:1" x14ac:dyDescent="0.25">
      <c r="A135" s="5"/>
    </row>
    <row r="136" spans="1:1" x14ac:dyDescent="0.25">
      <c r="A136" s="5"/>
    </row>
    <row r="137" spans="1:1" x14ac:dyDescent="0.25">
      <c r="A137" s="5"/>
    </row>
    <row r="138" spans="1:1" x14ac:dyDescent="0.25">
      <c r="A138" s="5"/>
    </row>
    <row r="139" spans="1:1" x14ac:dyDescent="0.25">
      <c r="A139" s="5"/>
    </row>
    <row r="140" spans="1:1" x14ac:dyDescent="0.25">
      <c r="A140" s="5"/>
    </row>
    <row r="141" spans="1:1" x14ac:dyDescent="0.25">
      <c r="A141" s="5"/>
    </row>
    <row r="142" spans="1:1" x14ac:dyDescent="0.25">
      <c r="A142" s="5"/>
    </row>
    <row r="143" spans="1:1" x14ac:dyDescent="0.25">
      <c r="A143" s="5"/>
    </row>
    <row r="144" spans="1:1" x14ac:dyDescent="0.25">
      <c r="A144" s="5"/>
    </row>
    <row r="145" spans="1:1" x14ac:dyDescent="0.25">
      <c r="A145" s="5"/>
    </row>
    <row r="146" spans="1:1" x14ac:dyDescent="0.25">
      <c r="A146" s="5"/>
    </row>
    <row r="147" spans="1:1" x14ac:dyDescent="0.25">
      <c r="A147" s="5"/>
    </row>
    <row r="148" spans="1:1" x14ac:dyDescent="0.25">
      <c r="A148" s="5"/>
    </row>
    <row r="149" spans="1:1" x14ac:dyDescent="0.25">
      <c r="A149" s="5"/>
    </row>
    <row r="150" spans="1:1" x14ac:dyDescent="0.25">
      <c r="A150" s="5"/>
    </row>
    <row r="151" spans="1:1" x14ac:dyDescent="0.25">
      <c r="A151" s="5"/>
    </row>
    <row r="152" spans="1:1" x14ac:dyDescent="0.25">
      <c r="A152" s="5"/>
    </row>
    <row r="153" spans="1:1" x14ac:dyDescent="0.25">
      <c r="A153" s="5"/>
    </row>
    <row r="154" spans="1:1" x14ac:dyDescent="0.25">
      <c r="A154" s="5"/>
    </row>
    <row r="155" spans="1:1" x14ac:dyDescent="0.25">
      <c r="A155" s="5"/>
    </row>
    <row r="156" spans="1:1" x14ac:dyDescent="0.25">
      <c r="A156" s="5"/>
    </row>
    <row r="157" spans="1:1" x14ac:dyDescent="0.25">
      <c r="A157" s="5"/>
    </row>
    <row r="158" spans="1:1" x14ac:dyDescent="0.25">
      <c r="A158" s="5"/>
    </row>
    <row r="159" spans="1:1" x14ac:dyDescent="0.25">
      <c r="A159" s="5"/>
    </row>
    <row r="160" spans="1:1" x14ac:dyDescent="0.25">
      <c r="A160" s="5"/>
    </row>
    <row r="161" spans="1:1" x14ac:dyDescent="0.25">
      <c r="A161" s="5"/>
    </row>
    <row r="162" spans="1:1" x14ac:dyDescent="0.25">
      <c r="A162" s="5"/>
    </row>
    <row r="163" spans="1:1" x14ac:dyDescent="0.25">
      <c r="A163" s="5"/>
    </row>
    <row r="164" spans="1:1" x14ac:dyDescent="0.25">
      <c r="A164" s="5"/>
    </row>
    <row r="165" spans="1:1" x14ac:dyDescent="0.25">
      <c r="A165" s="5"/>
    </row>
    <row r="166" spans="1:1" x14ac:dyDescent="0.25">
      <c r="A166" s="5"/>
    </row>
    <row r="167" spans="1:1" x14ac:dyDescent="0.25">
      <c r="A167" s="5"/>
    </row>
    <row r="168" spans="1:1" x14ac:dyDescent="0.25">
      <c r="A168" s="5"/>
    </row>
    <row r="169" spans="1:1" x14ac:dyDescent="0.25">
      <c r="A169" s="5"/>
    </row>
    <row r="170" spans="1:1" x14ac:dyDescent="0.25">
      <c r="A170" s="5"/>
    </row>
    <row r="171" spans="1:1" x14ac:dyDescent="0.25">
      <c r="A171" s="5"/>
    </row>
    <row r="172" spans="1:1" x14ac:dyDescent="0.25">
      <c r="A172" s="5"/>
    </row>
    <row r="173" spans="1:1" x14ac:dyDescent="0.25">
      <c r="A173" s="5"/>
    </row>
    <row r="174" spans="1:1" x14ac:dyDescent="0.25">
      <c r="A174" s="5"/>
    </row>
    <row r="175" spans="1:1" x14ac:dyDescent="0.25">
      <c r="A175" s="5"/>
    </row>
    <row r="176" spans="1:1" x14ac:dyDescent="0.25">
      <c r="A176" s="5"/>
    </row>
    <row r="177" spans="1:1" x14ac:dyDescent="0.25">
      <c r="A177" s="5"/>
    </row>
    <row r="178" spans="1:1" x14ac:dyDescent="0.25">
      <c r="A178" s="5"/>
    </row>
    <row r="179" spans="1:1" x14ac:dyDescent="0.25">
      <c r="A179" s="5"/>
    </row>
    <row r="180" spans="1:1" x14ac:dyDescent="0.25">
      <c r="A180" s="5"/>
    </row>
    <row r="181" spans="1:1" x14ac:dyDescent="0.25">
      <c r="A181" s="5"/>
    </row>
    <row r="182" spans="1:1" x14ac:dyDescent="0.25">
      <c r="A182" s="5"/>
    </row>
    <row r="183" spans="1:1" x14ac:dyDescent="0.25">
      <c r="A183" s="5"/>
    </row>
    <row r="184" spans="1:1" x14ac:dyDescent="0.25">
      <c r="A184" s="5"/>
    </row>
    <row r="185" spans="1:1" x14ac:dyDescent="0.25">
      <c r="A185" s="5"/>
    </row>
    <row r="186" spans="1:1" x14ac:dyDescent="0.25">
      <c r="A186" s="5"/>
    </row>
    <row r="187" spans="1:1" x14ac:dyDescent="0.25">
      <c r="A187" s="5"/>
    </row>
    <row r="188" spans="1:1" x14ac:dyDescent="0.25">
      <c r="A188" s="5"/>
    </row>
    <row r="189" spans="1:1" x14ac:dyDescent="0.25">
      <c r="A189" s="5"/>
    </row>
    <row r="190" spans="1:1" x14ac:dyDescent="0.25">
      <c r="A190" s="5"/>
    </row>
    <row r="191" spans="1:1" x14ac:dyDescent="0.25">
      <c r="A191" s="5"/>
    </row>
    <row r="192" spans="1:1" x14ac:dyDescent="0.25">
      <c r="A192" s="5"/>
    </row>
    <row r="193" spans="1:1" x14ac:dyDescent="0.25">
      <c r="A193" s="5"/>
    </row>
    <row r="194" spans="1:1" x14ac:dyDescent="0.25">
      <c r="A194" s="5"/>
    </row>
    <row r="195" spans="1:1" x14ac:dyDescent="0.25">
      <c r="A195" s="5"/>
    </row>
    <row r="196" spans="1:1" x14ac:dyDescent="0.25">
      <c r="A196" s="5"/>
    </row>
    <row r="197" spans="1:1" x14ac:dyDescent="0.25">
      <c r="A197" s="5"/>
    </row>
    <row r="198" spans="1:1" x14ac:dyDescent="0.25">
      <c r="A198" s="5"/>
    </row>
    <row r="199" spans="1:1" x14ac:dyDescent="0.25">
      <c r="A199" s="5"/>
    </row>
    <row r="200" spans="1:1" x14ac:dyDescent="0.25">
      <c r="A200" s="5"/>
    </row>
    <row r="201" spans="1:1" x14ac:dyDescent="0.25">
      <c r="A201" s="5"/>
    </row>
    <row r="202" spans="1:1" x14ac:dyDescent="0.25">
      <c r="A202" s="5"/>
    </row>
    <row r="203" spans="1:1" x14ac:dyDescent="0.25">
      <c r="A203" s="5"/>
    </row>
    <row r="204" spans="1:1" x14ac:dyDescent="0.25">
      <c r="A204" s="5"/>
    </row>
    <row r="205" spans="1:1" x14ac:dyDescent="0.25">
      <c r="A205" s="5"/>
    </row>
    <row r="206" spans="1:1" x14ac:dyDescent="0.25">
      <c r="A206" s="5"/>
    </row>
    <row r="207" spans="1:1" x14ac:dyDescent="0.25">
      <c r="A207" s="5"/>
    </row>
    <row r="208" spans="1:1" x14ac:dyDescent="0.25">
      <c r="A208" s="5"/>
    </row>
    <row r="209" spans="1:1" x14ac:dyDescent="0.25">
      <c r="A209" s="5"/>
    </row>
    <row r="210" spans="1:1" x14ac:dyDescent="0.25">
      <c r="A210" s="5"/>
    </row>
    <row r="211" spans="1:1" x14ac:dyDescent="0.25">
      <c r="A211" s="5"/>
    </row>
    <row r="212" spans="1:1" x14ac:dyDescent="0.25">
      <c r="A212" s="5"/>
    </row>
    <row r="213" spans="1:1" x14ac:dyDescent="0.25">
      <c r="A213" s="5"/>
    </row>
    <row r="214" spans="1:1" x14ac:dyDescent="0.25">
      <c r="A214" s="5"/>
    </row>
    <row r="215" spans="1:1" x14ac:dyDescent="0.25">
      <c r="A215" s="5"/>
    </row>
    <row r="216" spans="1:1" x14ac:dyDescent="0.25">
      <c r="A216" s="5"/>
    </row>
    <row r="217" spans="1:1" x14ac:dyDescent="0.25">
      <c r="A217" s="5"/>
    </row>
    <row r="218" spans="1:1" x14ac:dyDescent="0.25">
      <c r="A218" s="5"/>
    </row>
    <row r="219" spans="1:1" x14ac:dyDescent="0.25">
      <c r="A219" s="5"/>
    </row>
    <row r="220" spans="1:1" x14ac:dyDescent="0.25">
      <c r="A220" s="5"/>
    </row>
    <row r="221" spans="1:1" x14ac:dyDescent="0.25">
      <c r="A221" s="5"/>
    </row>
    <row r="222" spans="1:1" x14ac:dyDescent="0.25">
      <c r="A222" s="5"/>
    </row>
    <row r="223" spans="1:1" x14ac:dyDescent="0.25">
      <c r="A223" s="5"/>
    </row>
    <row r="224" spans="1:1" x14ac:dyDescent="0.25">
      <c r="A224" s="5"/>
    </row>
    <row r="225" spans="1:1" x14ac:dyDescent="0.25">
      <c r="A225" s="5"/>
    </row>
    <row r="226" spans="1:1" x14ac:dyDescent="0.25">
      <c r="A226" s="5"/>
    </row>
    <row r="227" spans="1:1" x14ac:dyDescent="0.25">
      <c r="A227" s="5"/>
    </row>
    <row r="228" spans="1:1" x14ac:dyDescent="0.25">
      <c r="A228" s="5"/>
    </row>
    <row r="229" spans="1:1" x14ac:dyDescent="0.25">
      <c r="A229" s="5"/>
    </row>
    <row r="230" spans="1:1" x14ac:dyDescent="0.25">
      <c r="A230" s="5"/>
    </row>
    <row r="231" spans="1:1" x14ac:dyDescent="0.25">
      <c r="A231" s="5"/>
    </row>
    <row r="232" spans="1:1" x14ac:dyDescent="0.25">
      <c r="A232" s="5"/>
    </row>
    <row r="233" spans="1:1" x14ac:dyDescent="0.25">
      <c r="A233" s="5"/>
    </row>
    <row r="234" spans="1:1" x14ac:dyDescent="0.25">
      <c r="A234" s="5"/>
    </row>
    <row r="235" spans="1:1" x14ac:dyDescent="0.25">
      <c r="A235" s="5"/>
    </row>
    <row r="236" spans="1:1" x14ac:dyDescent="0.25">
      <c r="A236" s="5"/>
    </row>
    <row r="237" spans="1:1" x14ac:dyDescent="0.25">
      <c r="A237" s="5"/>
    </row>
    <row r="238" spans="1:1" x14ac:dyDescent="0.25">
      <c r="A238" s="5"/>
    </row>
    <row r="239" spans="1:1" x14ac:dyDescent="0.25">
      <c r="A239" s="5"/>
    </row>
    <row r="240" spans="1:1" x14ac:dyDescent="0.25">
      <c r="A240" s="5"/>
    </row>
    <row r="241" spans="1:1" x14ac:dyDescent="0.25">
      <c r="A241" s="5"/>
    </row>
    <row r="242" spans="1:1" x14ac:dyDescent="0.25">
      <c r="A242" s="5"/>
    </row>
    <row r="243" spans="1:1" x14ac:dyDescent="0.25">
      <c r="A243" s="5"/>
    </row>
    <row r="244" spans="1:1" x14ac:dyDescent="0.25">
      <c r="A244" s="5"/>
    </row>
    <row r="245" spans="1:1" x14ac:dyDescent="0.25">
      <c r="A245" s="5"/>
    </row>
    <row r="246" spans="1:1" x14ac:dyDescent="0.25">
      <c r="A246" s="5"/>
    </row>
    <row r="247" spans="1:1" x14ac:dyDescent="0.25">
      <c r="A247" s="5"/>
    </row>
    <row r="248" spans="1:1" x14ac:dyDescent="0.25">
      <c r="A248" s="5"/>
    </row>
    <row r="249" spans="1:1" x14ac:dyDescent="0.25">
      <c r="A249" s="5"/>
    </row>
    <row r="250" spans="1:1" x14ac:dyDescent="0.25">
      <c r="A250" s="5"/>
    </row>
    <row r="251" spans="1:1" x14ac:dyDescent="0.25">
      <c r="A251" s="5"/>
    </row>
    <row r="252" spans="1:1" x14ac:dyDescent="0.25">
      <c r="A252" s="5"/>
    </row>
    <row r="253" spans="1:1" x14ac:dyDescent="0.25">
      <c r="A253" s="5"/>
    </row>
    <row r="254" spans="1:1" x14ac:dyDescent="0.25">
      <c r="A254" s="5"/>
    </row>
    <row r="255" spans="1:1" x14ac:dyDescent="0.25">
      <c r="A255" s="5"/>
    </row>
    <row r="256" spans="1:1" x14ac:dyDescent="0.25">
      <c r="A256" s="5"/>
    </row>
    <row r="257" spans="1:1" x14ac:dyDescent="0.25">
      <c r="A257" s="5"/>
    </row>
    <row r="258" spans="1:1" x14ac:dyDescent="0.25">
      <c r="A258" s="5"/>
    </row>
    <row r="259" spans="1:1" x14ac:dyDescent="0.25">
      <c r="A259" s="5"/>
    </row>
    <row r="260" spans="1:1" x14ac:dyDescent="0.25">
      <c r="A260" s="5"/>
    </row>
    <row r="261" spans="1:1" x14ac:dyDescent="0.25">
      <c r="A261" s="5"/>
    </row>
    <row r="262" spans="1:1" x14ac:dyDescent="0.25">
      <c r="A262" s="5"/>
    </row>
    <row r="263" spans="1:1" x14ac:dyDescent="0.25">
      <c r="A263" s="5"/>
    </row>
    <row r="264" spans="1:1" x14ac:dyDescent="0.25">
      <c r="A264" s="5"/>
    </row>
    <row r="265" spans="1:1" x14ac:dyDescent="0.25">
      <c r="A265" s="5"/>
    </row>
    <row r="266" spans="1:1" x14ac:dyDescent="0.25">
      <c r="A266" s="5"/>
    </row>
    <row r="267" spans="1:1" x14ac:dyDescent="0.25">
      <c r="A267" s="5"/>
    </row>
    <row r="268" spans="1:1" x14ac:dyDescent="0.25">
      <c r="A268" s="5"/>
    </row>
    <row r="269" spans="1:1" x14ac:dyDescent="0.25">
      <c r="A269" s="5"/>
    </row>
  </sheetData>
  <mergeCells count="5">
    <mergeCell ref="A2:H2"/>
    <mergeCell ref="A9:B9"/>
    <mergeCell ref="A6:B6"/>
    <mergeCell ref="B46:E46"/>
    <mergeCell ref="A5:H5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47"/>
  <sheetViews>
    <sheetView tabSelected="1" view="pageBreakPreview" topLeftCell="A16" zoomScale="90" zoomScaleNormal="100" zoomScaleSheetLayoutView="90" workbookViewId="0">
      <selection activeCell="E51" sqref="E51"/>
    </sheetView>
  </sheetViews>
  <sheetFormatPr defaultRowHeight="15" x14ac:dyDescent="0.25"/>
  <cols>
    <col min="1" max="1" width="15.625" style="1" customWidth="1"/>
    <col min="2" max="2" width="13" style="4" bestFit="1" customWidth="1"/>
    <col min="3" max="3" width="117.375" style="4" customWidth="1"/>
    <col min="4" max="4" width="12.875" style="114" bestFit="1" customWidth="1"/>
    <col min="5" max="5" width="9.625" style="4" bestFit="1" customWidth="1"/>
    <col min="6" max="6" width="11" style="1" bestFit="1" customWidth="1"/>
    <col min="7" max="7" width="11.75" style="4" bestFit="1" customWidth="1"/>
    <col min="8" max="8" width="17" bestFit="1" customWidth="1"/>
    <col min="9" max="9" width="15.25" bestFit="1" customWidth="1"/>
    <col min="10" max="10" width="21.875" customWidth="1"/>
    <col min="11" max="11" width="16.125" bestFit="1" customWidth="1"/>
    <col min="14" max="14" width="15.25" bestFit="1" customWidth="1"/>
  </cols>
  <sheetData>
    <row r="2" spans="1:14" ht="15.75" x14ac:dyDescent="0.25">
      <c r="A2" s="198" t="s">
        <v>60</v>
      </c>
      <c r="B2" s="198"/>
      <c r="C2" s="198"/>
      <c r="D2" s="198"/>
      <c r="E2" s="198"/>
      <c r="F2" s="198"/>
      <c r="G2" s="198"/>
      <c r="H2" s="198"/>
      <c r="I2" s="198"/>
    </row>
    <row r="3" spans="1:14" ht="15.75" x14ac:dyDescent="0.25">
      <c r="A3" s="21" t="s">
        <v>77</v>
      </c>
      <c r="B3" s="22" t="s">
        <v>76</v>
      </c>
      <c r="C3" s="20"/>
      <c r="D3" s="112"/>
      <c r="E3" s="20"/>
      <c r="F3" s="20"/>
      <c r="G3" s="20"/>
      <c r="H3" s="20"/>
      <c r="I3" s="20"/>
    </row>
    <row r="4" spans="1:14" ht="15.75" x14ac:dyDescent="0.25">
      <c r="A4" s="21" t="s">
        <v>73</v>
      </c>
      <c r="B4" s="22" t="s">
        <v>120</v>
      </c>
      <c r="C4" s="20"/>
      <c r="D4" s="112"/>
      <c r="E4" s="20"/>
      <c r="F4" s="20"/>
      <c r="G4" s="20"/>
      <c r="H4" s="20"/>
      <c r="I4" s="20"/>
    </row>
    <row r="5" spans="1:14" ht="15.75" x14ac:dyDescent="0.25">
      <c r="A5" s="21" t="s">
        <v>74</v>
      </c>
      <c r="B5" s="22" t="s">
        <v>121</v>
      </c>
      <c r="C5" s="20"/>
      <c r="D5" s="112"/>
      <c r="E5" s="20"/>
      <c r="F5" s="20"/>
      <c r="G5" s="20"/>
      <c r="H5" s="20"/>
      <c r="I5" s="20"/>
    </row>
    <row r="6" spans="1:14" ht="15.75" x14ac:dyDescent="0.25">
      <c r="A6" s="21" t="s">
        <v>75</v>
      </c>
      <c r="B6" s="24">
        <v>42563</v>
      </c>
      <c r="C6" s="20"/>
      <c r="D6" s="112"/>
      <c r="E6" s="20"/>
      <c r="F6" s="20"/>
      <c r="G6" s="20"/>
      <c r="H6" s="20"/>
      <c r="I6" s="20"/>
    </row>
    <row r="7" spans="1:14" ht="15.75" x14ac:dyDescent="0.25">
      <c r="A7" s="21" t="s">
        <v>78</v>
      </c>
      <c r="B7" s="23">
        <v>0.26850000000000002</v>
      </c>
      <c r="C7" s="20"/>
      <c r="D7" s="112"/>
      <c r="E7" s="20"/>
      <c r="F7" s="20"/>
      <c r="G7" s="20"/>
      <c r="H7" s="20"/>
      <c r="I7" s="20"/>
    </row>
    <row r="8" spans="1:14" ht="16.5" thickBot="1" x14ac:dyDescent="0.3">
      <c r="A8" s="14"/>
      <c r="B8" s="14"/>
      <c r="C8" s="14"/>
      <c r="D8" s="112"/>
      <c r="E8" s="14"/>
      <c r="F8" s="14"/>
      <c r="G8" s="14"/>
      <c r="H8" s="14"/>
      <c r="I8" s="14"/>
    </row>
    <row r="9" spans="1:14" s="18" customFormat="1" x14ac:dyDescent="0.25">
      <c r="A9" s="219" t="s">
        <v>61</v>
      </c>
      <c r="B9" s="221" t="s">
        <v>62</v>
      </c>
      <c r="C9" s="223" t="s">
        <v>65</v>
      </c>
      <c r="D9" s="224" t="s">
        <v>66</v>
      </c>
      <c r="E9" s="223" t="s">
        <v>67</v>
      </c>
      <c r="F9" s="206" t="s">
        <v>53</v>
      </c>
      <c r="G9" s="130" t="s">
        <v>70</v>
      </c>
      <c r="H9" s="130" t="s">
        <v>70</v>
      </c>
      <c r="I9" s="208" t="s">
        <v>71</v>
      </c>
    </row>
    <row r="10" spans="1:14" s="18" customFormat="1" x14ac:dyDescent="0.25">
      <c r="A10" s="220"/>
      <c r="B10" s="222"/>
      <c r="C10" s="222"/>
      <c r="D10" s="225"/>
      <c r="E10" s="222"/>
      <c r="F10" s="207"/>
      <c r="G10" s="97" t="s">
        <v>63</v>
      </c>
      <c r="H10" s="97" t="s">
        <v>64</v>
      </c>
      <c r="I10" s="209"/>
    </row>
    <row r="11" spans="1:14" x14ac:dyDescent="0.25">
      <c r="A11" s="131"/>
      <c r="B11" s="132"/>
      <c r="C11" s="132"/>
      <c r="D11" s="133"/>
      <c r="E11" s="132"/>
      <c r="F11" s="134"/>
      <c r="G11" s="132"/>
      <c r="H11" s="135"/>
      <c r="I11" s="136"/>
    </row>
    <row r="12" spans="1:14" x14ac:dyDescent="0.25">
      <c r="A12" s="137"/>
      <c r="B12" s="19">
        <v>1</v>
      </c>
      <c r="C12" s="16" t="s">
        <v>11</v>
      </c>
      <c r="D12" s="113"/>
      <c r="E12" s="15"/>
      <c r="F12" s="3"/>
      <c r="G12" s="2"/>
      <c r="H12" s="17"/>
      <c r="I12" s="138"/>
    </row>
    <row r="13" spans="1:14" x14ac:dyDescent="0.25">
      <c r="A13" s="137" t="s">
        <v>16</v>
      </c>
      <c r="B13" s="147" t="s">
        <v>12</v>
      </c>
      <c r="C13" s="148" t="s">
        <v>13</v>
      </c>
      <c r="D13" s="149" t="s">
        <v>17</v>
      </c>
      <c r="E13" s="147" t="s">
        <v>22</v>
      </c>
      <c r="F13" s="150">
        <f>Quantidades!G13</f>
        <v>3</v>
      </c>
      <c r="G13" s="176">
        <v>327.84</v>
      </c>
      <c r="H13" s="151">
        <f>G13+(G13*$B$7)</f>
        <v>415.87</v>
      </c>
      <c r="I13" s="139">
        <f>H13*F13</f>
        <v>1247.6099999999999</v>
      </c>
      <c r="J13" s="129"/>
      <c r="K13" s="124"/>
      <c r="L13" s="124"/>
      <c r="N13" s="118"/>
    </row>
    <row r="14" spans="1:14" x14ac:dyDescent="0.25">
      <c r="A14" s="137"/>
      <c r="B14" s="147"/>
      <c r="C14" s="216" t="s">
        <v>68</v>
      </c>
      <c r="D14" s="217"/>
      <c r="E14" s="217"/>
      <c r="F14" s="217"/>
      <c r="G14" s="217"/>
      <c r="H14" s="218"/>
      <c r="I14" s="140">
        <f>SUM(I13)</f>
        <v>1247.6099999999999</v>
      </c>
      <c r="J14" s="129"/>
      <c r="K14" s="124"/>
      <c r="L14" s="124"/>
      <c r="N14" s="118"/>
    </row>
    <row r="15" spans="1:14" x14ac:dyDescent="0.25">
      <c r="A15" s="137"/>
      <c r="B15" s="147"/>
      <c r="C15" s="148"/>
      <c r="D15" s="149"/>
      <c r="E15" s="147"/>
      <c r="F15" s="150"/>
      <c r="G15" s="148"/>
      <c r="H15" s="151"/>
      <c r="I15" s="139"/>
      <c r="J15" s="129"/>
      <c r="K15" s="124"/>
      <c r="L15" s="124"/>
      <c r="N15" s="118"/>
    </row>
    <row r="16" spans="1:14" x14ac:dyDescent="0.25">
      <c r="A16" s="137"/>
      <c r="B16" s="197">
        <v>2</v>
      </c>
      <c r="C16" s="152" t="s">
        <v>14</v>
      </c>
      <c r="D16" s="149"/>
      <c r="E16" s="147"/>
      <c r="F16" s="150"/>
      <c r="G16" s="148"/>
      <c r="H16" s="151"/>
      <c r="I16" s="139"/>
      <c r="J16" s="129"/>
      <c r="K16" s="124"/>
      <c r="L16" s="124"/>
      <c r="N16" s="118"/>
    </row>
    <row r="17" spans="1:14" x14ac:dyDescent="0.25">
      <c r="A17" s="137">
        <v>78472</v>
      </c>
      <c r="B17" s="147" t="s">
        <v>15</v>
      </c>
      <c r="C17" s="148" t="s">
        <v>138</v>
      </c>
      <c r="D17" s="149" t="s">
        <v>17</v>
      </c>
      <c r="E17" s="147" t="s">
        <v>22</v>
      </c>
      <c r="F17" s="150">
        <f>Quantidades!G18</f>
        <v>3126</v>
      </c>
      <c r="G17" s="115">
        <v>0.28000000000000003</v>
      </c>
      <c r="H17" s="151">
        <f>G17+(G17*$B$7)</f>
        <v>0.36</v>
      </c>
      <c r="I17" s="139">
        <f>H17*F17</f>
        <v>1125.3599999999999</v>
      </c>
      <c r="J17" s="129"/>
      <c r="K17" s="124"/>
      <c r="L17" s="124"/>
      <c r="N17" s="118"/>
    </row>
    <row r="18" spans="1:14" x14ac:dyDescent="0.25">
      <c r="A18" s="146" t="s">
        <v>124</v>
      </c>
      <c r="B18" s="147" t="s">
        <v>108</v>
      </c>
      <c r="C18" s="148" t="s">
        <v>44</v>
      </c>
      <c r="D18" s="149" t="s">
        <v>17</v>
      </c>
      <c r="E18" s="147" t="s">
        <v>22</v>
      </c>
      <c r="F18" s="150">
        <f>Quantidades!G25</f>
        <v>1042</v>
      </c>
      <c r="G18" s="176">
        <v>0.49</v>
      </c>
      <c r="H18" s="151">
        <f>G18+(G18*$B$7)</f>
        <v>0.62</v>
      </c>
      <c r="I18" s="139">
        <f>H18*F18</f>
        <v>646.04</v>
      </c>
      <c r="J18" s="129"/>
      <c r="K18" s="124"/>
      <c r="L18" s="124"/>
      <c r="N18" s="118"/>
    </row>
    <row r="19" spans="1:14" s="25" customFormat="1" x14ac:dyDescent="0.25">
      <c r="A19" s="141"/>
      <c r="B19" s="197"/>
      <c r="C19" s="216" t="s">
        <v>68</v>
      </c>
      <c r="D19" s="217"/>
      <c r="E19" s="217"/>
      <c r="F19" s="217"/>
      <c r="G19" s="217"/>
      <c r="H19" s="218"/>
      <c r="I19" s="140">
        <f>SUM(I17:I18)</f>
        <v>1771.4</v>
      </c>
      <c r="J19" s="129"/>
      <c r="K19" s="124"/>
      <c r="L19" s="125"/>
      <c r="N19" s="118"/>
    </row>
    <row r="20" spans="1:14" x14ac:dyDescent="0.25">
      <c r="A20" s="137"/>
      <c r="B20" s="147"/>
      <c r="C20" s="152"/>
      <c r="D20" s="149"/>
      <c r="E20" s="147"/>
      <c r="F20" s="150"/>
      <c r="G20" s="148"/>
      <c r="H20" s="151"/>
      <c r="I20" s="139"/>
      <c r="J20" s="129"/>
      <c r="K20" s="124"/>
      <c r="L20" s="124"/>
      <c r="N20" s="118"/>
    </row>
    <row r="21" spans="1:14" x14ac:dyDescent="0.25">
      <c r="A21" s="137"/>
      <c r="B21" s="197">
        <v>3</v>
      </c>
      <c r="C21" s="152" t="s">
        <v>18</v>
      </c>
      <c r="D21" s="149"/>
      <c r="E21" s="147"/>
      <c r="F21" s="150"/>
      <c r="G21" s="148"/>
      <c r="H21" s="151"/>
      <c r="I21" s="139"/>
      <c r="J21" s="129"/>
      <c r="K21" s="124"/>
      <c r="L21" s="124"/>
      <c r="N21" s="118"/>
    </row>
    <row r="22" spans="1:14" x14ac:dyDescent="0.25">
      <c r="A22" s="137"/>
      <c r="B22" s="147" t="s">
        <v>24</v>
      </c>
      <c r="C22" s="148" t="s">
        <v>30</v>
      </c>
      <c r="D22" s="149"/>
      <c r="E22" s="147"/>
      <c r="F22" s="150"/>
      <c r="G22" s="148"/>
      <c r="H22" s="151"/>
      <c r="I22" s="139"/>
      <c r="J22" s="129"/>
      <c r="K22" s="124"/>
      <c r="L22" s="124"/>
      <c r="N22" s="118"/>
    </row>
    <row r="23" spans="1:14" x14ac:dyDescent="0.25">
      <c r="A23" s="137">
        <v>72961</v>
      </c>
      <c r="B23" s="147" t="s">
        <v>28</v>
      </c>
      <c r="C23" s="148" t="s">
        <v>49</v>
      </c>
      <c r="D23" s="149" t="s">
        <v>17</v>
      </c>
      <c r="E23" s="147" t="s">
        <v>22</v>
      </c>
      <c r="F23" s="150">
        <f>Quantidades!G32</f>
        <v>2084</v>
      </c>
      <c r="G23" s="176">
        <v>1.19</v>
      </c>
      <c r="H23" s="151">
        <f>G23+(G23*$B$7)</f>
        <v>1.51</v>
      </c>
      <c r="I23" s="139">
        <f t="shared" ref="I23:I26" si="0">H23*F23</f>
        <v>3146.84</v>
      </c>
      <c r="J23" s="129"/>
      <c r="K23" s="124"/>
      <c r="L23" s="124"/>
      <c r="N23" s="118"/>
    </row>
    <row r="24" spans="1:14" x14ac:dyDescent="0.25">
      <c r="A24" s="146">
        <v>92394</v>
      </c>
      <c r="B24" s="147" t="s">
        <v>29</v>
      </c>
      <c r="C24" s="148" t="s">
        <v>104</v>
      </c>
      <c r="D24" s="149" t="s">
        <v>17</v>
      </c>
      <c r="E24" s="147" t="s">
        <v>22</v>
      </c>
      <c r="F24" s="150">
        <f>Quantidades!G37</f>
        <v>2084</v>
      </c>
      <c r="G24" s="176">
        <v>49.12</v>
      </c>
      <c r="H24" s="151">
        <f t="shared" ref="H24:H26" si="1">G24+(G24*$B$7)</f>
        <v>62.31</v>
      </c>
      <c r="I24" s="139">
        <f t="shared" si="0"/>
        <v>129854.04</v>
      </c>
      <c r="J24" s="129"/>
      <c r="K24" s="124"/>
      <c r="L24" s="124"/>
      <c r="N24" s="118"/>
    </row>
    <row r="25" spans="1:14" x14ac:dyDescent="0.25">
      <c r="A25" s="146">
        <v>94273</v>
      </c>
      <c r="B25" s="147" t="s">
        <v>35</v>
      </c>
      <c r="C25" s="148" t="s">
        <v>141</v>
      </c>
      <c r="D25" s="149" t="s">
        <v>17</v>
      </c>
      <c r="E25" s="147" t="s">
        <v>57</v>
      </c>
      <c r="F25" s="150">
        <f>Quantidades!G42</f>
        <v>521</v>
      </c>
      <c r="G25" s="176">
        <v>30.04</v>
      </c>
      <c r="H25" s="151">
        <f t="shared" si="1"/>
        <v>38.11</v>
      </c>
      <c r="I25" s="139">
        <f t="shared" si="0"/>
        <v>19855.310000000001</v>
      </c>
      <c r="J25" s="129"/>
      <c r="K25" s="124"/>
      <c r="L25" s="124"/>
      <c r="N25" s="118"/>
    </row>
    <row r="26" spans="1:14" s="156" customFormat="1" x14ac:dyDescent="0.25">
      <c r="A26" s="146" t="s">
        <v>125</v>
      </c>
      <c r="B26" s="147" t="s">
        <v>101</v>
      </c>
      <c r="C26" s="153" t="s">
        <v>126</v>
      </c>
      <c r="D26" s="149" t="s">
        <v>17</v>
      </c>
      <c r="E26" s="147" t="s">
        <v>127</v>
      </c>
      <c r="F26" s="150">
        <v>6</v>
      </c>
      <c r="G26" s="176">
        <v>15</v>
      </c>
      <c r="H26" s="151">
        <f t="shared" si="1"/>
        <v>19.03</v>
      </c>
      <c r="I26" s="139">
        <f t="shared" si="0"/>
        <v>114.18</v>
      </c>
      <c r="J26" s="154"/>
      <c r="K26" s="155"/>
      <c r="L26" s="155"/>
      <c r="N26" s="157"/>
    </row>
    <row r="27" spans="1:14" x14ac:dyDescent="0.25">
      <c r="A27" s="137"/>
      <c r="B27" s="147" t="s">
        <v>110</v>
      </c>
      <c r="C27" s="148" t="s">
        <v>32</v>
      </c>
      <c r="D27" s="149"/>
      <c r="E27" s="147"/>
      <c r="F27" s="150"/>
      <c r="G27" s="148"/>
      <c r="H27" s="151"/>
      <c r="I27" s="139"/>
      <c r="J27" s="129"/>
      <c r="K27" s="124"/>
      <c r="L27" s="124"/>
      <c r="N27" s="118"/>
    </row>
    <row r="28" spans="1:14" x14ac:dyDescent="0.25">
      <c r="A28" s="137" t="s">
        <v>34</v>
      </c>
      <c r="B28" s="147" t="s">
        <v>111</v>
      </c>
      <c r="C28" s="148" t="s">
        <v>33</v>
      </c>
      <c r="D28" s="149" t="s">
        <v>17</v>
      </c>
      <c r="E28" s="147" t="s">
        <v>107</v>
      </c>
      <c r="F28" s="150">
        <f>Quantidades!G48</f>
        <v>156.30000000000001</v>
      </c>
      <c r="G28" s="176">
        <v>4.09</v>
      </c>
      <c r="H28" s="151">
        <f>G28+(G28*$B$7)</f>
        <v>5.19</v>
      </c>
      <c r="I28" s="139">
        <f t="shared" ref="I28:I32" si="2">H28*F28</f>
        <v>811.2</v>
      </c>
      <c r="J28" s="129"/>
      <c r="K28" s="124"/>
      <c r="L28" s="124"/>
      <c r="N28" s="118"/>
    </row>
    <row r="29" spans="1:14" x14ac:dyDescent="0.25">
      <c r="A29" s="146">
        <v>92396</v>
      </c>
      <c r="B29" s="147" t="s">
        <v>112</v>
      </c>
      <c r="C29" s="148" t="s">
        <v>42</v>
      </c>
      <c r="D29" s="149" t="s">
        <v>17</v>
      </c>
      <c r="E29" s="147" t="s">
        <v>22</v>
      </c>
      <c r="F29" s="150">
        <f>Quantidades!G52</f>
        <v>859.65</v>
      </c>
      <c r="G29" s="176">
        <v>55.25</v>
      </c>
      <c r="H29" s="151">
        <f t="shared" ref="H29:H34" si="3">G29+(G29*$B$7)</f>
        <v>70.08</v>
      </c>
      <c r="I29" s="139">
        <f t="shared" si="2"/>
        <v>60244.27</v>
      </c>
      <c r="J29" s="129"/>
      <c r="K29" s="124"/>
      <c r="L29" s="124"/>
      <c r="N29" s="118"/>
    </row>
    <row r="30" spans="1:14" s="156" customFormat="1" x14ac:dyDescent="0.25">
      <c r="A30" s="146" t="s">
        <v>125</v>
      </c>
      <c r="B30" s="147" t="s">
        <v>128</v>
      </c>
      <c r="C30" s="153" t="s">
        <v>129</v>
      </c>
      <c r="D30" s="149"/>
      <c r="E30" s="147" t="s">
        <v>127</v>
      </c>
      <c r="F30" s="150">
        <v>6</v>
      </c>
      <c r="G30" s="176">
        <v>15</v>
      </c>
      <c r="H30" s="151">
        <f t="shared" si="3"/>
        <v>19.03</v>
      </c>
      <c r="I30" s="139">
        <f t="shared" si="2"/>
        <v>114.18</v>
      </c>
      <c r="J30" s="154"/>
      <c r="K30" s="155"/>
      <c r="L30" s="155"/>
      <c r="N30" s="157"/>
    </row>
    <row r="31" spans="1:14" x14ac:dyDescent="0.25">
      <c r="A31" s="146">
        <v>93679</v>
      </c>
      <c r="B31" s="147" t="s">
        <v>113</v>
      </c>
      <c r="C31" s="148" t="s">
        <v>43</v>
      </c>
      <c r="D31" s="149" t="s">
        <v>17</v>
      </c>
      <c r="E31" s="147" t="s">
        <v>22</v>
      </c>
      <c r="F31" s="150">
        <f>Quantidades!G57</f>
        <v>104.2</v>
      </c>
      <c r="G31" s="176">
        <v>60.1</v>
      </c>
      <c r="H31" s="151">
        <f t="shared" si="3"/>
        <v>76.239999999999995</v>
      </c>
      <c r="I31" s="139">
        <f t="shared" si="2"/>
        <v>7944.21</v>
      </c>
      <c r="J31" s="129"/>
      <c r="K31" s="124"/>
      <c r="L31" s="124"/>
      <c r="N31" s="118"/>
    </row>
    <row r="32" spans="1:14" s="156" customFormat="1" x14ac:dyDescent="0.25">
      <c r="A32" s="146" t="s">
        <v>125</v>
      </c>
      <c r="B32" s="147" t="s">
        <v>131</v>
      </c>
      <c r="C32" s="153" t="s">
        <v>130</v>
      </c>
      <c r="D32" s="149"/>
      <c r="E32" s="147" t="s">
        <v>127</v>
      </c>
      <c r="F32" s="150">
        <v>6</v>
      </c>
      <c r="G32" s="176">
        <v>15</v>
      </c>
      <c r="H32" s="151">
        <f t="shared" si="3"/>
        <v>19.03</v>
      </c>
      <c r="I32" s="139">
        <f t="shared" si="2"/>
        <v>114.18</v>
      </c>
      <c r="J32" s="154"/>
      <c r="K32" s="155"/>
      <c r="L32" s="155"/>
      <c r="N32" s="157"/>
    </row>
    <row r="33" spans="1:14" s="170" customFormat="1" x14ac:dyDescent="0.25">
      <c r="A33" s="146">
        <v>94273</v>
      </c>
      <c r="B33" s="158" t="s">
        <v>143</v>
      </c>
      <c r="C33" s="148" t="s">
        <v>142</v>
      </c>
      <c r="D33" s="149" t="s">
        <v>17</v>
      </c>
      <c r="E33" s="147" t="s">
        <v>57</v>
      </c>
      <c r="F33" s="150">
        <f>Quantidades!G61</f>
        <v>275</v>
      </c>
      <c r="G33" s="176">
        <v>30.04</v>
      </c>
      <c r="H33" s="151">
        <f t="shared" si="3"/>
        <v>38.11</v>
      </c>
      <c r="I33" s="139">
        <f>H33*F33</f>
        <v>10480.25</v>
      </c>
      <c r="J33" s="168"/>
      <c r="K33" s="169"/>
      <c r="L33" s="169"/>
      <c r="N33" s="171"/>
    </row>
    <row r="34" spans="1:14" s="170" customFormat="1" x14ac:dyDescent="0.25">
      <c r="A34" s="172" t="s">
        <v>134</v>
      </c>
      <c r="B34" s="158" t="s">
        <v>132</v>
      </c>
      <c r="C34" s="173" t="s">
        <v>135</v>
      </c>
      <c r="D34" s="149" t="s">
        <v>17</v>
      </c>
      <c r="E34" s="147" t="s">
        <v>107</v>
      </c>
      <c r="F34" s="174">
        <f>Quantidades!E70</f>
        <v>156.30000000000001</v>
      </c>
      <c r="G34" s="176">
        <v>1.42</v>
      </c>
      <c r="H34" s="151">
        <f t="shared" si="3"/>
        <v>1.8</v>
      </c>
      <c r="I34" s="167">
        <f>H34*F34</f>
        <v>281.33999999999997</v>
      </c>
      <c r="J34" s="168"/>
      <c r="K34" s="169"/>
      <c r="L34" s="169"/>
      <c r="N34" s="171"/>
    </row>
    <row r="35" spans="1:14" s="25" customFormat="1" x14ac:dyDescent="0.25">
      <c r="A35" s="141"/>
      <c r="B35" s="197"/>
      <c r="C35" s="216" t="s">
        <v>68</v>
      </c>
      <c r="D35" s="217"/>
      <c r="E35" s="217"/>
      <c r="F35" s="217"/>
      <c r="G35" s="217"/>
      <c r="H35" s="218"/>
      <c r="I35" s="140">
        <f>SUM(I23:I34)</f>
        <v>232960</v>
      </c>
      <c r="J35" s="129"/>
      <c r="K35" s="124"/>
      <c r="L35" s="125"/>
      <c r="N35" s="118"/>
    </row>
    <row r="36" spans="1:14" x14ac:dyDescent="0.25">
      <c r="A36" s="137"/>
      <c r="B36" s="147"/>
      <c r="C36" s="152"/>
      <c r="D36" s="149"/>
      <c r="E36" s="147"/>
      <c r="F36" s="150"/>
      <c r="G36" s="148"/>
      <c r="H36" s="151"/>
      <c r="I36" s="139"/>
      <c r="J36" s="129"/>
      <c r="K36" s="124"/>
      <c r="L36" s="124"/>
      <c r="N36" s="118"/>
    </row>
    <row r="37" spans="1:14" x14ac:dyDescent="0.25">
      <c r="A37" s="137"/>
      <c r="B37" s="197">
        <v>4</v>
      </c>
      <c r="C37" s="152" t="s">
        <v>139</v>
      </c>
      <c r="D37" s="149"/>
      <c r="E37" s="147"/>
      <c r="F37" s="150"/>
      <c r="G37" s="148"/>
      <c r="H37" s="151"/>
      <c r="I37" s="139"/>
      <c r="J37" s="129"/>
      <c r="K37" s="124"/>
      <c r="L37" s="124"/>
      <c r="N37" s="118"/>
    </row>
    <row r="38" spans="1:14" x14ac:dyDescent="0.25">
      <c r="A38" s="137" t="s">
        <v>72</v>
      </c>
      <c r="B38" s="147" t="s">
        <v>36</v>
      </c>
      <c r="C38" s="148" t="s">
        <v>27</v>
      </c>
      <c r="D38" s="149" t="s">
        <v>39</v>
      </c>
      <c r="E38" s="147" t="s">
        <v>107</v>
      </c>
      <c r="F38" s="150">
        <f>Quantidades!G72</f>
        <v>0.45</v>
      </c>
      <c r="G38" s="176">
        <v>44.19</v>
      </c>
      <c r="H38" s="151">
        <f>G38+(G38*B7)</f>
        <v>56.06</v>
      </c>
      <c r="I38" s="139">
        <f>H38*F38</f>
        <v>25.23</v>
      </c>
      <c r="J38" s="129"/>
      <c r="K38" s="124"/>
      <c r="L38" s="124"/>
      <c r="N38" s="118"/>
    </row>
    <row r="39" spans="1:14" s="25" customFormat="1" x14ac:dyDescent="0.25">
      <c r="A39" s="141"/>
      <c r="B39" s="197"/>
      <c r="C39" s="216" t="s">
        <v>68</v>
      </c>
      <c r="D39" s="217"/>
      <c r="E39" s="217"/>
      <c r="F39" s="217"/>
      <c r="G39" s="217"/>
      <c r="H39" s="218"/>
      <c r="I39" s="140">
        <f>SUM(I38)</f>
        <v>25.23</v>
      </c>
      <c r="J39" s="129"/>
      <c r="K39" s="124"/>
      <c r="L39" s="125"/>
      <c r="N39" s="118"/>
    </row>
    <row r="40" spans="1:14" x14ac:dyDescent="0.25">
      <c r="A40" s="137"/>
      <c r="B40" s="147"/>
      <c r="C40" s="148"/>
      <c r="D40" s="149"/>
      <c r="E40" s="147"/>
      <c r="F40" s="150"/>
      <c r="G40" s="148"/>
      <c r="H40" s="151"/>
      <c r="I40" s="139"/>
      <c r="J40" s="129"/>
      <c r="K40" s="124"/>
      <c r="L40" s="124"/>
      <c r="N40" s="118"/>
    </row>
    <row r="41" spans="1:14" x14ac:dyDescent="0.25">
      <c r="A41" s="137"/>
      <c r="B41" s="197">
        <v>5</v>
      </c>
      <c r="C41" s="152" t="s">
        <v>23</v>
      </c>
      <c r="D41" s="149"/>
      <c r="E41" s="147"/>
      <c r="F41" s="150"/>
      <c r="G41" s="148"/>
      <c r="H41" s="151"/>
      <c r="I41" s="139"/>
      <c r="J41" s="129"/>
      <c r="K41" s="124"/>
      <c r="L41" s="124"/>
      <c r="N41" s="118"/>
    </row>
    <row r="42" spans="1:14" x14ac:dyDescent="0.25">
      <c r="A42" s="137" t="s">
        <v>37</v>
      </c>
      <c r="B42" s="147" t="s">
        <v>26</v>
      </c>
      <c r="C42" s="148" t="s">
        <v>40</v>
      </c>
      <c r="D42" s="149" t="s">
        <v>39</v>
      </c>
      <c r="E42" s="147" t="s">
        <v>22</v>
      </c>
      <c r="F42" s="150">
        <f>Quantidades!G77</f>
        <v>0.96</v>
      </c>
      <c r="G42" s="176">
        <v>223.81</v>
      </c>
      <c r="H42" s="151">
        <f>G42+(G42*$B$7)</f>
        <v>283.89999999999998</v>
      </c>
      <c r="I42" s="139">
        <f>H42*F42</f>
        <v>272.54000000000002</v>
      </c>
      <c r="J42" s="129"/>
      <c r="K42" s="124"/>
      <c r="L42" s="124"/>
      <c r="N42" s="118"/>
    </row>
    <row r="43" spans="1:14" x14ac:dyDescent="0.25">
      <c r="A43" s="137" t="s">
        <v>38</v>
      </c>
      <c r="B43" s="147" t="s">
        <v>31</v>
      </c>
      <c r="C43" s="148" t="s">
        <v>41</v>
      </c>
      <c r="D43" s="149" t="s">
        <v>39</v>
      </c>
      <c r="E43" s="147" t="s">
        <v>58</v>
      </c>
      <c r="F43" s="150">
        <f>Quantidades!G85</f>
        <v>6</v>
      </c>
      <c r="G43" s="176">
        <v>57.47</v>
      </c>
      <c r="H43" s="151">
        <f t="shared" ref="H43:H44" si="4">G43+(G43*$B$7)</f>
        <v>72.900000000000006</v>
      </c>
      <c r="I43" s="139">
        <f>H43*F43</f>
        <v>437.4</v>
      </c>
      <c r="J43" s="129"/>
      <c r="K43" s="124"/>
      <c r="L43" s="124"/>
      <c r="N43" s="118"/>
    </row>
    <row r="44" spans="1:14" x14ac:dyDescent="0.25">
      <c r="A44" s="137" t="s">
        <v>116</v>
      </c>
      <c r="B44" s="147" t="s">
        <v>115</v>
      </c>
      <c r="C44" s="177" t="s">
        <v>119</v>
      </c>
      <c r="D44" s="149" t="s">
        <v>39</v>
      </c>
      <c r="E44" s="147" t="s">
        <v>22</v>
      </c>
      <c r="F44" s="150">
        <v>38.4</v>
      </c>
      <c r="G44" s="176">
        <v>36.65</v>
      </c>
      <c r="H44" s="151">
        <f t="shared" si="4"/>
        <v>46.49</v>
      </c>
      <c r="I44" s="139">
        <f>H44*F44</f>
        <v>1785.22</v>
      </c>
      <c r="J44" s="129"/>
      <c r="K44" s="124"/>
      <c r="L44" s="124"/>
      <c r="N44" s="118"/>
    </row>
    <row r="45" spans="1:14" s="25" customFormat="1" x14ac:dyDescent="0.25">
      <c r="A45" s="141"/>
      <c r="B45" s="19"/>
      <c r="C45" s="210" t="s">
        <v>68</v>
      </c>
      <c r="D45" s="211"/>
      <c r="E45" s="211"/>
      <c r="F45" s="211"/>
      <c r="G45" s="211"/>
      <c r="H45" s="212"/>
      <c r="I45" s="140">
        <f>SUM(I42:I44)</f>
        <v>2495.16</v>
      </c>
      <c r="J45" s="129"/>
      <c r="K45" s="124"/>
      <c r="L45" s="125"/>
      <c r="N45" s="118"/>
    </row>
    <row r="46" spans="1:14" s="93" customFormat="1" ht="15.75" thickBot="1" x14ac:dyDescent="0.3">
      <c r="A46" s="142"/>
      <c r="B46" s="143"/>
      <c r="C46" s="213" t="s">
        <v>69</v>
      </c>
      <c r="D46" s="214"/>
      <c r="E46" s="214"/>
      <c r="F46" s="214"/>
      <c r="G46" s="214"/>
      <c r="H46" s="215"/>
      <c r="I46" s="144">
        <f>SUM(I45,I39,I35,I19,I14)</f>
        <v>238499.4</v>
      </c>
      <c r="J46" s="129"/>
      <c r="K46" s="124"/>
      <c r="L46" s="126"/>
    </row>
    <row r="47" spans="1:14" x14ac:dyDescent="0.25">
      <c r="A47" s="205" t="s">
        <v>148</v>
      </c>
      <c r="B47" s="205"/>
      <c r="C47" s="205"/>
      <c r="D47" s="205"/>
      <c r="E47" s="205"/>
      <c r="F47" s="205"/>
      <c r="G47" s="205"/>
      <c r="H47" s="205"/>
      <c r="I47" s="205"/>
      <c r="K47" s="124"/>
      <c r="L47" s="124"/>
      <c r="N47" s="118"/>
    </row>
  </sheetData>
  <mergeCells count="15">
    <mergeCell ref="A47:I47"/>
    <mergeCell ref="F9:F10"/>
    <mergeCell ref="I9:I10"/>
    <mergeCell ref="A2:I2"/>
    <mergeCell ref="C45:H45"/>
    <mergeCell ref="C46:H46"/>
    <mergeCell ref="C39:H39"/>
    <mergeCell ref="C35:H35"/>
    <mergeCell ref="C19:H19"/>
    <mergeCell ref="C14:H14"/>
    <mergeCell ref="A9:A10"/>
    <mergeCell ref="B9:B10"/>
    <mergeCell ref="C9:C10"/>
    <mergeCell ref="D9:D10"/>
    <mergeCell ref="E9:E10"/>
  </mergeCells>
  <pageMargins left="0.25" right="0.25" top="0.75" bottom="0.75" header="0.3" footer="0.3"/>
  <pageSetup paperSize="9" scale="6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X36"/>
  <sheetViews>
    <sheetView view="pageBreakPreview" zoomScaleNormal="100" zoomScaleSheetLayoutView="100" workbookViewId="0">
      <selection activeCell="D28" sqref="D28"/>
    </sheetView>
  </sheetViews>
  <sheetFormatPr defaultRowHeight="12.75" x14ac:dyDescent="0.2"/>
  <cols>
    <col min="1" max="1" width="5.75" style="4" customWidth="1"/>
    <col min="2" max="2" width="24.375" style="4" customWidth="1"/>
    <col min="3" max="3" width="18" style="55" bestFit="1" customWidth="1"/>
    <col min="4" max="4" width="11.75" style="56" customWidth="1"/>
    <col min="5" max="5" width="8.25" style="57" bestFit="1" customWidth="1"/>
    <col min="6" max="6" width="10.625" style="57" bestFit="1" customWidth="1"/>
    <col min="7" max="8" width="13.25" style="52" bestFit="1" customWidth="1"/>
    <col min="9" max="9" width="8.25" style="57" bestFit="1" customWidth="1"/>
    <col min="10" max="10" width="10.625" style="57" bestFit="1" customWidth="1"/>
    <col min="11" max="11" width="13.25" style="52" bestFit="1" customWidth="1"/>
    <col min="12" max="12" width="14.375" style="52" bestFit="1" customWidth="1"/>
    <col min="13" max="13" width="8.25" style="57" bestFit="1" customWidth="1"/>
    <col min="14" max="14" width="9.625" style="57" bestFit="1" customWidth="1"/>
    <col min="15" max="15" width="13.25" style="52" bestFit="1" customWidth="1"/>
    <col min="16" max="16" width="14.375" style="52" bestFit="1" customWidth="1"/>
    <col min="17" max="17" width="9.375" style="57" customWidth="1"/>
    <col min="18" max="18" width="10.25" style="57" customWidth="1"/>
    <col min="19" max="19" width="14.75" style="52" customWidth="1"/>
    <col min="20" max="20" width="17.125" style="52" customWidth="1"/>
    <col min="21" max="21" width="9.875" style="57" customWidth="1"/>
    <col min="22" max="22" width="10.125" style="57" customWidth="1"/>
    <col min="23" max="23" width="15.375" style="52" customWidth="1"/>
    <col min="24" max="24" width="18.125" style="52" customWidth="1"/>
    <col min="25" max="256" width="9.125" style="4"/>
    <col min="257" max="257" width="5.75" style="4" customWidth="1"/>
    <col min="258" max="258" width="98.75" style="4" customWidth="1"/>
    <col min="259" max="259" width="16.875" style="4" customWidth="1"/>
    <col min="260" max="260" width="11.75" style="4" customWidth="1"/>
    <col min="261" max="261" width="9.875" style="4" customWidth="1"/>
    <col min="262" max="262" width="10.75" style="4" customWidth="1"/>
    <col min="263" max="264" width="14.125" style="4" customWidth="1"/>
    <col min="265" max="265" width="9.375" style="4" customWidth="1"/>
    <col min="266" max="266" width="10.25" style="4" customWidth="1"/>
    <col min="267" max="268" width="14.75" style="4" customWidth="1"/>
    <col min="269" max="269" width="10.75" style="4" customWidth="1"/>
    <col min="270" max="270" width="10.125" style="4" customWidth="1"/>
    <col min="271" max="271" width="15.25" style="4" customWidth="1"/>
    <col min="272" max="272" width="14.75" style="4" customWidth="1"/>
    <col min="273" max="273" width="9.375" style="4" customWidth="1"/>
    <col min="274" max="274" width="10.25" style="4" customWidth="1"/>
    <col min="275" max="275" width="14.75" style="4" customWidth="1"/>
    <col min="276" max="276" width="17.125" style="4" customWidth="1"/>
    <col min="277" max="277" width="9.875" style="4" customWidth="1"/>
    <col min="278" max="278" width="10.125" style="4" customWidth="1"/>
    <col min="279" max="279" width="15.375" style="4" customWidth="1"/>
    <col min="280" max="280" width="18.125" style="4" customWidth="1"/>
    <col min="281" max="512" width="9.125" style="4"/>
    <col min="513" max="513" width="5.75" style="4" customWidth="1"/>
    <col min="514" max="514" width="98.75" style="4" customWidth="1"/>
    <col min="515" max="515" width="16.875" style="4" customWidth="1"/>
    <col min="516" max="516" width="11.75" style="4" customWidth="1"/>
    <col min="517" max="517" width="9.875" style="4" customWidth="1"/>
    <col min="518" max="518" width="10.75" style="4" customWidth="1"/>
    <col min="519" max="520" width="14.125" style="4" customWidth="1"/>
    <col min="521" max="521" width="9.375" style="4" customWidth="1"/>
    <col min="522" max="522" width="10.25" style="4" customWidth="1"/>
    <col min="523" max="524" width="14.75" style="4" customWidth="1"/>
    <col min="525" max="525" width="10.75" style="4" customWidth="1"/>
    <col min="526" max="526" width="10.125" style="4" customWidth="1"/>
    <col min="527" max="527" width="15.25" style="4" customWidth="1"/>
    <col min="528" max="528" width="14.75" style="4" customWidth="1"/>
    <col min="529" max="529" width="9.375" style="4" customWidth="1"/>
    <col min="530" max="530" width="10.25" style="4" customWidth="1"/>
    <col min="531" max="531" width="14.75" style="4" customWidth="1"/>
    <col min="532" max="532" width="17.125" style="4" customWidth="1"/>
    <col min="533" max="533" width="9.875" style="4" customWidth="1"/>
    <col min="534" max="534" width="10.125" style="4" customWidth="1"/>
    <col min="535" max="535" width="15.375" style="4" customWidth="1"/>
    <col min="536" max="536" width="18.125" style="4" customWidth="1"/>
    <col min="537" max="768" width="9.125" style="4"/>
    <col min="769" max="769" width="5.75" style="4" customWidth="1"/>
    <col min="770" max="770" width="98.75" style="4" customWidth="1"/>
    <col min="771" max="771" width="16.875" style="4" customWidth="1"/>
    <col min="772" max="772" width="11.75" style="4" customWidth="1"/>
    <col min="773" max="773" width="9.875" style="4" customWidth="1"/>
    <col min="774" max="774" width="10.75" style="4" customWidth="1"/>
    <col min="775" max="776" width="14.125" style="4" customWidth="1"/>
    <col min="777" max="777" width="9.375" style="4" customWidth="1"/>
    <col min="778" max="778" width="10.25" style="4" customWidth="1"/>
    <col min="779" max="780" width="14.75" style="4" customWidth="1"/>
    <col min="781" max="781" width="10.75" style="4" customWidth="1"/>
    <col min="782" max="782" width="10.125" style="4" customWidth="1"/>
    <col min="783" max="783" width="15.25" style="4" customWidth="1"/>
    <col min="784" max="784" width="14.75" style="4" customWidth="1"/>
    <col min="785" max="785" width="9.375" style="4" customWidth="1"/>
    <col min="786" max="786" width="10.25" style="4" customWidth="1"/>
    <col min="787" max="787" width="14.75" style="4" customWidth="1"/>
    <col min="788" max="788" width="17.125" style="4" customWidth="1"/>
    <col min="789" max="789" width="9.875" style="4" customWidth="1"/>
    <col min="790" max="790" width="10.125" style="4" customWidth="1"/>
    <col min="791" max="791" width="15.375" style="4" customWidth="1"/>
    <col min="792" max="792" width="18.125" style="4" customWidth="1"/>
    <col min="793" max="1024" width="9.125" style="4"/>
    <col min="1025" max="1025" width="5.75" style="4" customWidth="1"/>
    <col min="1026" max="1026" width="98.75" style="4" customWidth="1"/>
    <col min="1027" max="1027" width="16.875" style="4" customWidth="1"/>
    <col min="1028" max="1028" width="11.75" style="4" customWidth="1"/>
    <col min="1029" max="1029" width="9.875" style="4" customWidth="1"/>
    <col min="1030" max="1030" width="10.75" style="4" customWidth="1"/>
    <col min="1031" max="1032" width="14.125" style="4" customWidth="1"/>
    <col min="1033" max="1033" width="9.375" style="4" customWidth="1"/>
    <col min="1034" max="1034" width="10.25" style="4" customWidth="1"/>
    <col min="1035" max="1036" width="14.75" style="4" customWidth="1"/>
    <col min="1037" max="1037" width="10.75" style="4" customWidth="1"/>
    <col min="1038" max="1038" width="10.125" style="4" customWidth="1"/>
    <col min="1039" max="1039" width="15.25" style="4" customWidth="1"/>
    <col min="1040" max="1040" width="14.75" style="4" customWidth="1"/>
    <col min="1041" max="1041" width="9.375" style="4" customWidth="1"/>
    <col min="1042" max="1042" width="10.25" style="4" customWidth="1"/>
    <col min="1043" max="1043" width="14.75" style="4" customWidth="1"/>
    <col min="1044" max="1044" width="17.125" style="4" customWidth="1"/>
    <col min="1045" max="1045" width="9.875" style="4" customWidth="1"/>
    <col min="1046" max="1046" width="10.125" style="4" customWidth="1"/>
    <col min="1047" max="1047" width="15.375" style="4" customWidth="1"/>
    <col min="1048" max="1048" width="18.125" style="4" customWidth="1"/>
    <col min="1049" max="1280" width="9.125" style="4"/>
    <col min="1281" max="1281" width="5.75" style="4" customWidth="1"/>
    <col min="1282" max="1282" width="98.75" style="4" customWidth="1"/>
    <col min="1283" max="1283" width="16.875" style="4" customWidth="1"/>
    <col min="1284" max="1284" width="11.75" style="4" customWidth="1"/>
    <col min="1285" max="1285" width="9.875" style="4" customWidth="1"/>
    <col min="1286" max="1286" width="10.75" style="4" customWidth="1"/>
    <col min="1287" max="1288" width="14.125" style="4" customWidth="1"/>
    <col min="1289" max="1289" width="9.375" style="4" customWidth="1"/>
    <col min="1290" max="1290" width="10.25" style="4" customWidth="1"/>
    <col min="1291" max="1292" width="14.75" style="4" customWidth="1"/>
    <col min="1293" max="1293" width="10.75" style="4" customWidth="1"/>
    <col min="1294" max="1294" width="10.125" style="4" customWidth="1"/>
    <col min="1295" max="1295" width="15.25" style="4" customWidth="1"/>
    <col min="1296" max="1296" width="14.75" style="4" customWidth="1"/>
    <col min="1297" max="1297" width="9.375" style="4" customWidth="1"/>
    <col min="1298" max="1298" width="10.25" style="4" customWidth="1"/>
    <col min="1299" max="1299" width="14.75" style="4" customWidth="1"/>
    <col min="1300" max="1300" width="17.125" style="4" customWidth="1"/>
    <col min="1301" max="1301" width="9.875" style="4" customWidth="1"/>
    <col min="1302" max="1302" width="10.125" style="4" customWidth="1"/>
    <col min="1303" max="1303" width="15.375" style="4" customWidth="1"/>
    <col min="1304" max="1304" width="18.125" style="4" customWidth="1"/>
    <col min="1305" max="1536" width="9.125" style="4"/>
    <col min="1537" max="1537" width="5.75" style="4" customWidth="1"/>
    <col min="1538" max="1538" width="98.75" style="4" customWidth="1"/>
    <col min="1539" max="1539" width="16.875" style="4" customWidth="1"/>
    <col min="1540" max="1540" width="11.75" style="4" customWidth="1"/>
    <col min="1541" max="1541" width="9.875" style="4" customWidth="1"/>
    <col min="1542" max="1542" width="10.75" style="4" customWidth="1"/>
    <col min="1543" max="1544" width="14.125" style="4" customWidth="1"/>
    <col min="1545" max="1545" width="9.375" style="4" customWidth="1"/>
    <col min="1546" max="1546" width="10.25" style="4" customWidth="1"/>
    <col min="1547" max="1548" width="14.75" style="4" customWidth="1"/>
    <col min="1549" max="1549" width="10.75" style="4" customWidth="1"/>
    <col min="1550" max="1550" width="10.125" style="4" customWidth="1"/>
    <col min="1551" max="1551" width="15.25" style="4" customWidth="1"/>
    <col min="1552" max="1552" width="14.75" style="4" customWidth="1"/>
    <col min="1553" max="1553" width="9.375" style="4" customWidth="1"/>
    <col min="1554" max="1554" width="10.25" style="4" customWidth="1"/>
    <col min="1555" max="1555" width="14.75" style="4" customWidth="1"/>
    <col min="1556" max="1556" width="17.125" style="4" customWidth="1"/>
    <col min="1557" max="1557" width="9.875" style="4" customWidth="1"/>
    <col min="1558" max="1558" width="10.125" style="4" customWidth="1"/>
    <col min="1559" max="1559" width="15.375" style="4" customWidth="1"/>
    <col min="1560" max="1560" width="18.125" style="4" customWidth="1"/>
    <col min="1561" max="1792" width="9.125" style="4"/>
    <col min="1793" max="1793" width="5.75" style="4" customWidth="1"/>
    <col min="1794" max="1794" width="98.75" style="4" customWidth="1"/>
    <col min="1795" max="1795" width="16.875" style="4" customWidth="1"/>
    <col min="1796" max="1796" width="11.75" style="4" customWidth="1"/>
    <col min="1797" max="1797" width="9.875" style="4" customWidth="1"/>
    <col min="1798" max="1798" width="10.75" style="4" customWidth="1"/>
    <col min="1799" max="1800" width="14.125" style="4" customWidth="1"/>
    <col min="1801" max="1801" width="9.375" style="4" customWidth="1"/>
    <col min="1802" max="1802" width="10.25" style="4" customWidth="1"/>
    <col min="1803" max="1804" width="14.75" style="4" customWidth="1"/>
    <col min="1805" max="1805" width="10.75" style="4" customWidth="1"/>
    <col min="1806" max="1806" width="10.125" style="4" customWidth="1"/>
    <col min="1807" max="1807" width="15.25" style="4" customWidth="1"/>
    <col min="1808" max="1808" width="14.75" style="4" customWidth="1"/>
    <col min="1809" max="1809" width="9.375" style="4" customWidth="1"/>
    <col min="1810" max="1810" width="10.25" style="4" customWidth="1"/>
    <col min="1811" max="1811" width="14.75" style="4" customWidth="1"/>
    <col min="1812" max="1812" width="17.125" style="4" customWidth="1"/>
    <col min="1813" max="1813" width="9.875" style="4" customWidth="1"/>
    <col min="1814" max="1814" width="10.125" style="4" customWidth="1"/>
    <col min="1815" max="1815" width="15.375" style="4" customWidth="1"/>
    <col min="1816" max="1816" width="18.125" style="4" customWidth="1"/>
    <col min="1817" max="2048" width="9.125" style="4"/>
    <col min="2049" max="2049" width="5.75" style="4" customWidth="1"/>
    <col min="2050" max="2050" width="98.75" style="4" customWidth="1"/>
    <col min="2051" max="2051" width="16.875" style="4" customWidth="1"/>
    <col min="2052" max="2052" width="11.75" style="4" customWidth="1"/>
    <col min="2053" max="2053" width="9.875" style="4" customWidth="1"/>
    <col min="2054" max="2054" width="10.75" style="4" customWidth="1"/>
    <col min="2055" max="2056" width="14.125" style="4" customWidth="1"/>
    <col min="2057" max="2057" width="9.375" style="4" customWidth="1"/>
    <col min="2058" max="2058" width="10.25" style="4" customWidth="1"/>
    <col min="2059" max="2060" width="14.75" style="4" customWidth="1"/>
    <col min="2061" max="2061" width="10.75" style="4" customWidth="1"/>
    <col min="2062" max="2062" width="10.125" style="4" customWidth="1"/>
    <col min="2063" max="2063" width="15.25" style="4" customWidth="1"/>
    <col min="2064" max="2064" width="14.75" style="4" customWidth="1"/>
    <col min="2065" max="2065" width="9.375" style="4" customWidth="1"/>
    <col min="2066" max="2066" width="10.25" style="4" customWidth="1"/>
    <col min="2067" max="2067" width="14.75" style="4" customWidth="1"/>
    <col min="2068" max="2068" width="17.125" style="4" customWidth="1"/>
    <col min="2069" max="2069" width="9.875" style="4" customWidth="1"/>
    <col min="2070" max="2070" width="10.125" style="4" customWidth="1"/>
    <col min="2071" max="2071" width="15.375" style="4" customWidth="1"/>
    <col min="2072" max="2072" width="18.125" style="4" customWidth="1"/>
    <col min="2073" max="2304" width="9.125" style="4"/>
    <col min="2305" max="2305" width="5.75" style="4" customWidth="1"/>
    <col min="2306" max="2306" width="98.75" style="4" customWidth="1"/>
    <col min="2307" max="2307" width="16.875" style="4" customWidth="1"/>
    <col min="2308" max="2308" width="11.75" style="4" customWidth="1"/>
    <col min="2309" max="2309" width="9.875" style="4" customWidth="1"/>
    <col min="2310" max="2310" width="10.75" style="4" customWidth="1"/>
    <col min="2311" max="2312" width="14.125" style="4" customWidth="1"/>
    <col min="2313" max="2313" width="9.375" style="4" customWidth="1"/>
    <col min="2314" max="2314" width="10.25" style="4" customWidth="1"/>
    <col min="2315" max="2316" width="14.75" style="4" customWidth="1"/>
    <col min="2317" max="2317" width="10.75" style="4" customWidth="1"/>
    <col min="2318" max="2318" width="10.125" style="4" customWidth="1"/>
    <col min="2319" max="2319" width="15.25" style="4" customWidth="1"/>
    <col min="2320" max="2320" width="14.75" style="4" customWidth="1"/>
    <col min="2321" max="2321" width="9.375" style="4" customWidth="1"/>
    <col min="2322" max="2322" width="10.25" style="4" customWidth="1"/>
    <col min="2323" max="2323" width="14.75" style="4" customWidth="1"/>
    <col min="2324" max="2324" width="17.125" style="4" customWidth="1"/>
    <col min="2325" max="2325" width="9.875" style="4" customWidth="1"/>
    <col min="2326" max="2326" width="10.125" style="4" customWidth="1"/>
    <col min="2327" max="2327" width="15.375" style="4" customWidth="1"/>
    <col min="2328" max="2328" width="18.125" style="4" customWidth="1"/>
    <col min="2329" max="2560" width="9.125" style="4"/>
    <col min="2561" max="2561" width="5.75" style="4" customWidth="1"/>
    <col min="2562" max="2562" width="98.75" style="4" customWidth="1"/>
    <col min="2563" max="2563" width="16.875" style="4" customWidth="1"/>
    <col min="2564" max="2564" width="11.75" style="4" customWidth="1"/>
    <col min="2565" max="2565" width="9.875" style="4" customWidth="1"/>
    <col min="2566" max="2566" width="10.75" style="4" customWidth="1"/>
    <col min="2567" max="2568" width="14.125" style="4" customWidth="1"/>
    <col min="2569" max="2569" width="9.375" style="4" customWidth="1"/>
    <col min="2570" max="2570" width="10.25" style="4" customWidth="1"/>
    <col min="2571" max="2572" width="14.75" style="4" customWidth="1"/>
    <col min="2573" max="2573" width="10.75" style="4" customWidth="1"/>
    <col min="2574" max="2574" width="10.125" style="4" customWidth="1"/>
    <col min="2575" max="2575" width="15.25" style="4" customWidth="1"/>
    <col min="2576" max="2576" width="14.75" style="4" customWidth="1"/>
    <col min="2577" max="2577" width="9.375" style="4" customWidth="1"/>
    <col min="2578" max="2578" width="10.25" style="4" customWidth="1"/>
    <col min="2579" max="2579" width="14.75" style="4" customWidth="1"/>
    <col min="2580" max="2580" width="17.125" style="4" customWidth="1"/>
    <col min="2581" max="2581" width="9.875" style="4" customWidth="1"/>
    <col min="2582" max="2582" width="10.125" style="4" customWidth="1"/>
    <col min="2583" max="2583" width="15.375" style="4" customWidth="1"/>
    <col min="2584" max="2584" width="18.125" style="4" customWidth="1"/>
    <col min="2585" max="2816" width="9.125" style="4"/>
    <col min="2817" max="2817" width="5.75" style="4" customWidth="1"/>
    <col min="2818" max="2818" width="98.75" style="4" customWidth="1"/>
    <col min="2819" max="2819" width="16.875" style="4" customWidth="1"/>
    <col min="2820" max="2820" width="11.75" style="4" customWidth="1"/>
    <col min="2821" max="2821" width="9.875" style="4" customWidth="1"/>
    <col min="2822" max="2822" width="10.75" style="4" customWidth="1"/>
    <col min="2823" max="2824" width="14.125" style="4" customWidth="1"/>
    <col min="2825" max="2825" width="9.375" style="4" customWidth="1"/>
    <col min="2826" max="2826" width="10.25" style="4" customWidth="1"/>
    <col min="2827" max="2828" width="14.75" style="4" customWidth="1"/>
    <col min="2829" max="2829" width="10.75" style="4" customWidth="1"/>
    <col min="2830" max="2830" width="10.125" style="4" customWidth="1"/>
    <col min="2831" max="2831" width="15.25" style="4" customWidth="1"/>
    <col min="2832" max="2832" width="14.75" style="4" customWidth="1"/>
    <col min="2833" max="2833" width="9.375" style="4" customWidth="1"/>
    <col min="2834" max="2834" width="10.25" style="4" customWidth="1"/>
    <col min="2835" max="2835" width="14.75" style="4" customWidth="1"/>
    <col min="2836" max="2836" width="17.125" style="4" customWidth="1"/>
    <col min="2837" max="2837" width="9.875" style="4" customWidth="1"/>
    <col min="2838" max="2838" width="10.125" style="4" customWidth="1"/>
    <col min="2839" max="2839" width="15.375" style="4" customWidth="1"/>
    <col min="2840" max="2840" width="18.125" style="4" customWidth="1"/>
    <col min="2841" max="3072" width="9.125" style="4"/>
    <col min="3073" max="3073" width="5.75" style="4" customWidth="1"/>
    <col min="3074" max="3074" width="98.75" style="4" customWidth="1"/>
    <col min="3075" max="3075" width="16.875" style="4" customWidth="1"/>
    <col min="3076" max="3076" width="11.75" style="4" customWidth="1"/>
    <col min="3077" max="3077" width="9.875" style="4" customWidth="1"/>
    <col min="3078" max="3078" width="10.75" style="4" customWidth="1"/>
    <col min="3079" max="3080" width="14.125" style="4" customWidth="1"/>
    <col min="3081" max="3081" width="9.375" style="4" customWidth="1"/>
    <col min="3082" max="3082" width="10.25" style="4" customWidth="1"/>
    <col min="3083" max="3084" width="14.75" style="4" customWidth="1"/>
    <col min="3085" max="3085" width="10.75" style="4" customWidth="1"/>
    <col min="3086" max="3086" width="10.125" style="4" customWidth="1"/>
    <col min="3087" max="3087" width="15.25" style="4" customWidth="1"/>
    <col min="3088" max="3088" width="14.75" style="4" customWidth="1"/>
    <col min="3089" max="3089" width="9.375" style="4" customWidth="1"/>
    <col min="3090" max="3090" width="10.25" style="4" customWidth="1"/>
    <col min="3091" max="3091" width="14.75" style="4" customWidth="1"/>
    <col min="3092" max="3092" width="17.125" style="4" customWidth="1"/>
    <col min="3093" max="3093" width="9.875" style="4" customWidth="1"/>
    <col min="3094" max="3094" width="10.125" style="4" customWidth="1"/>
    <col min="3095" max="3095" width="15.375" style="4" customWidth="1"/>
    <col min="3096" max="3096" width="18.125" style="4" customWidth="1"/>
    <col min="3097" max="3328" width="9.125" style="4"/>
    <col min="3329" max="3329" width="5.75" style="4" customWidth="1"/>
    <col min="3330" max="3330" width="98.75" style="4" customWidth="1"/>
    <col min="3331" max="3331" width="16.875" style="4" customWidth="1"/>
    <col min="3332" max="3332" width="11.75" style="4" customWidth="1"/>
    <col min="3333" max="3333" width="9.875" style="4" customWidth="1"/>
    <col min="3334" max="3334" width="10.75" style="4" customWidth="1"/>
    <col min="3335" max="3336" width="14.125" style="4" customWidth="1"/>
    <col min="3337" max="3337" width="9.375" style="4" customWidth="1"/>
    <col min="3338" max="3338" width="10.25" style="4" customWidth="1"/>
    <col min="3339" max="3340" width="14.75" style="4" customWidth="1"/>
    <col min="3341" max="3341" width="10.75" style="4" customWidth="1"/>
    <col min="3342" max="3342" width="10.125" style="4" customWidth="1"/>
    <col min="3343" max="3343" width="15.25" style="4" customWidth="1"/>
    <col min="3344" max="3344" width="14.75" style="4" customWidth="1"/>
    <col min="3345" max="3345" width="9.375" style="4" customWidth="1"/>
    <col min="3346" max="3346" width="10.25" style="4" customWidth="1"/>
    <col min="3347" max="3347" width="14.75" style="4" customWidth="1"/>
    <col min="3348" max="3348" width="17.125" style="4" customWidth="1"/>
    <col min="3349" max="3349" width="9.875" style="4" customWidth="1"/>
    <col min="3350" max="3350" width="10.125" style="4" customWidth="1"/>
    <col min="3351" max="3351" width="15.375" style="4" customWidth="1"/>
    <col min="3352" max="3352" width="18.125" style="4" customWidth="1"/>
    <col min="3353" max="3584" width="9.125" style="4"/>
    <col min="3585" max="3585" width="5.75" style="4" customWidth="1"/>
    <col min="3586" max="3586" width="98.75" style="4" customWidth="1"/>
    <col min="3587" max="3587" width="16.875" style="4" customWidth="1"/>
    <col min="3588" max="3588" width="11.75" style="4" customWidth="1"/>
    <col min="3589" max="3589" width="9.875" style="4" customWidth="1"/>
    <col min="3590" max="3590" width="10.75" style="4" customWidth="1"/>
    <col min="3591" max="3592" width="14.125" style="4" customWidth="1"/>
    <col min="3593" max="3593" width="9.375" style="4" customWidth="1"/>
    <col min="3594" max="3594" width="10.25" style="4" customWidth="1"/>
    <col min="3595" max="3596" width="14.75" style="4" customWidth="1"/>
    <col min="3597" max="3597" width="10.75" style="4" customWidth="1"/>
    <col min="3598" max="3598" width="10.125" style="4" customWidth="1"/>
    <col min="3599" max="3599" width="15.25" style="4" customWidth="1"/>
    <col min="3600" max="3600" width="14.75" style="4" customWidth="1"/>
    <col min="3601" max="3601" width="9.375" style="4" customWidth="1"/>
    <col min="3602" max="3602" width="10.25" style="4" customWidth="1"/>
    <col min="3603" max="3603" width="14.75" style="4" customWidth="1"/>
    <col min="3604" max="3604" width="17.125" style="4" customWidth="1"/>
    <col min="3605" max="3605" width="9.875" style="4" customWidth="1"/>
    <col min="3606" max="3606" width="10.125" style="4" customWidth="1"/>
    <col min="3607" max="3607" width="15.375" style="4" customWidth="1"/>
    <col min="3608" max="3608" width="18.125" style="4" customWidth="1"/>
    <col min="3609" max="3840" width="9.125" style="4"/>
    <col min="3841" max="3841" width="5.75" style="4" customWidth="1"/>
    <col min="3842" max="3842" width="98.75" style="4" customWidth="1"/>
    <col min="3843" max="3843" width="16.875" style="4" customWidth="1"/>
    <col min="3844" max="3844" width="11.75" style="4" customWidth="1"/>
    <col min="3845" max="3845" width="9.875" style="4" customWidth="1"/>
    <col min="3846" max="3846" width="10.75" style="4" customWidth="1"/>
    <col min="3847" max="3848" width="14.125" style="4" customWidth="1"/>
    <col min="3849" max="3849" width="9.375" style="4" customWidth="1"/>
    <col min="3850" max="3850" width="10.25" style="4" customWidth="1"/>
    <col min="3851" max="3852" width="14.75" style="4" customWidth="1"/>
    <col min="3853" max="3853" width="10.75" style="4" customWidth="1"/>
    <col min="3854" max="3854" width="10.125" style="4" customWidth="1"/>
    <col min="3855" max="3855" width="15.25" style="4" customWidth="1"/>
    <col min="3856" max="3856" width="14.75" style="4" customWidth="1"/>
    <col min="3857" max="3857" width="9.375" style="4" customWidth="1"/>
    <col min="3858" max="3858" width="10.25" style="4" customWidth="1"/>
    <col min="3859" max="3859" width="14.75" style="4" customWidth="1"/>
    <col min="3860" max="3860" width="17.125" style="4" customWidth="1"/>
    <col min="3861" max="3861" width="9.875" style="4" customWidth="1"/>
    <col min="3862" max="3862" width="10.125" style="4" customWidth="1"/>
    <col min="3863" max="3863" width="15.375" style="4" customWidth="1"/>
    <col min="3864" max="3864" width="18.125" style="4" customWidth="1"/>
    <col min="3865" max="4096" width="9.125" style="4"/>
    <col min="4097" max="4097" width="5.75" style="4" customWidth="1"/>
    <col min="4098" max="4098" width="98.75" style="4" customWidth="1"/>
    <col min="4099" max="4099" width="16.875" style="4" customWidth="1"/>
    <col min="4100" max="4100" width="11.75" style="4" customWidth="1"/>
    <col min="4101" max="4101" width="9.875" style="4" customWidth="1"/>
    <col min="4102" max="4102" width="10.75" style="4" customWidth="1"/>
    <col min="4103" max="4104" width="14.125" style="4" customWidth="1"/>
    <col min="4105" max="4105" width="9.375" style="4" customWidth="1"/>
    <col min="4106" max="4106" width="10.25" style="4" customWidth="1"/>
    <col min="4107" max="4108" width="14.75" style="4" customWidth="1"/>
    <col min="4109" max="4109" width="10.75" style="4" customWidth="1"/>
    <col min="4110" max="4110" width="10.125" style="4" customWidth="1"/>
    <col min="4111" max="4111" width="15.25" style="4" customWidth="1"/>
    <col min="4112" max="4112" width="14.75" style="4" customWidth="1"/>
    <col min="4113" max="4113" width="9.375" style="4" customWidth="1"/>
    <col min="4114" max="4114" width="10.25" style="4" customWidth="1"/>
    <col min="4115" max="4115" width="14.75" style="4" customWidth="1"/>
    <col min="4116" max="4116" width="17.125" style="4" customWidth="1"/>
    <col min="4117" max="4117" width="9.875" style="4" customWidth="1"/>
    <col min="4118" max="4118" width="10.125" style="4" customWidth="1"/>
    <col min="4119" max="4119" width="15.375" style="4" customWidth="1"/>
    <col min="4120" max="4120" width="18.125" style="4" customWidth="1"/>
    <col min="4121" max="4352" width="9.125" style="4"/>
    <col min="4353" max="4353" width="5.75" style="4" customWidth="1"/>
    <col min="4354" max="4354" width="98.75" style="4" customWidth="1"/>
    <col min="4355" max="4355" width="16.875" style="4" customWidth="1"/>
    <col min="4356" max="4356" width="11.75" style="4" customWidth="1"/>
    <col min="4357" max="4357" width="9.875" style="4" customWidth="1"/>
    <col min="4358" max="4358" width="10.75" style="4" customWidth="1"/>
    <col min="4359" max="4360" width="14.125" style="4" customWidth="1"/>
    <col min="4361" max="4361" width="9.375" style="4" customWidth="1"/>
    <col min="4362" max="4362" width="10.25" style="4" customWidth="1"/>
    <col min="4363" max="4364" width="14.75" style="4" customWidth="1"/>
    <col min="4365" max="4365" width="10.75" style="4" customWidth="1"/>
    <col min="4366" max="4366" width="10.125" style="4" customWidth="1"/>
    <col min="4367" max="4367" width="15.25" style="4" customWidth="1"/>
    <col min="4368" max="4368" width="14.75" style="4" customWidth="1"/>
    <col min="4369" max="4369" width="9.375" style="4" customWidth="1"/>
    <col min="4370" max="4370" width="10.25" style="4" customWidth="1"/>
    <col min="4371" max="4371" width="14.75" style="4" customWidth="1"/>
    <col min="4372" max="4372" width="17.125" style="4" customWidth="1"/>
    <col min="4373" max="4373" width="9.875" style="4" customWidth="1"/>
    <col min="4374" max="4374" width="10.125" style="4" customWidth="1"/>
    <col min="4375" max="4375" width="15.375" style="4" customWidth="1"/>
    <col min="4376" max="4376" width="18.125" style="4" customWidth="1"/>
    <col min="4377" max="4608" width="9.125" style="4"/>
    <col min="4609" max="4609" width="5.75" style="4" customWidth="1"/>
    <col min="4610" max="4610" width="98.75" style="4" customWidth="1"/>
    <col min="4611" max="4611" width="16.875" style="4" customWidth="1"/>
    <col min="4612" max="4612" width="11.75" style="4" customWidth="1"/>
    <col min="4613" max="4613" width="9.875" style="4" customWidth="1"/>
    <col min="4614" max="4614" width="10.75" style="4" customWidth="1"/>
    <col min="4615" max="4616" width="14.125" style="4" customWidth="1"/>
    <col min="4617" max="4617" width="9.375" style="4" customWidth="1"/>
    <col min="4618" max="4618" width="10.25" style="4" customWidth="1"/>
    <col min="4619" max="4620" width="14.75" style="4" customWidth="1"/>
    <col min="4621" max="4621" width="10.75" style="4" customWidth="1"/>
    <col min="4622" max="4622" width="10.125" style="4" customWidth="1"/>
    <col min="4623" max="4623" width="15.25" style="4" customWidth="1"/>
    <col min="4624" max="4624" width="14.75" style="4" customWidth="1"/>
    <col min="4625" max="4625" width="9.375" style="4" customWidth="1"/>
    <col min="4626" max="4626" width="10.25" style="4" customWidth="1"/>
    <col min="4627" max="4627" width="14.75" style="4" customWidth="1"/>
    <col min="4628" max="4628" width="17.125" style="4" customWidth="1"/>
    <col min="4629" max="4629" width="9.875" style="4" customWidth="1"/>
    <col min="4630" max="4630" width="10.125" style="4" customWidth="1"/>
    <col min="4631" max="4631" width="15.375" style="4" customWidth="1"/>
    <col min="4632" max="4632" width="18.125" style="4" customWidth="1"/>
    <col min="4633" max="4864" width="9.125" style="4"/>
    <col min="4865" max="4865" width="5.75" style="4" customWidth="1"/>
    <col min="4866" max="4866" width="98.75" style="4" customWidth="1"/>
    <col min="4867" max="4867" width="16.875" style="4" customWidth="1"/>
    <col min="4868" max="4868" width="11.75" style="4" customWidth="1"/>
    <col min="4869" max="4869" width="9.875" style="4" customWidth="1"/>
    <col min="4870" max="4870" width="10.75" style="4" customWidth="1"/>
    <col min="4871" max="4872" width="14.125" style="4" customWidth="1"/>
    <col min="4873" max="4873" width="9.375" style="4" customWidth="1"/>
    <col min="4874" max="4874" width="10.25" style="4" customWidth="1"/>
    <col min="4875" max="4876" width="14.75" style="4" customWidth="1"/>
    <col min="4877" max="4877" width="10.75" style="4" customWidth="1"/>
    <col min="4878" max="4878" width="10.125" style="4" customWidth="1"/>
    <col min="4879" max="4879" width="15.25" style="4" customWidth="1"/>
    <col min="4880" max="4880" width="14.75" style="4" customWidth="1"/>
    <col min="4881" max="4881" width="9.375" style="4" customWidth="1"/>
    <col min="4882" max="4882" width="10.25" style="4" customWidth="1"/>
    <col min="4883" max="4883" width="14.75" style="4" customWidth="1"/>
    <col min="4884" max="4884" width="17.125" style="4" customWidth="1"/>
    <col min="4885" max="4885" width="9.875" style="4" customWidth="1"/>
    <col min="4886" max="4886" width="10.125" style="4" customWidth="1"/>
    <col min="4887" max="4887" width="15.375" style="4" customWidth="1"/>
    <col min="4888" max="4888" width="18.125" style="4" customWidth="1"/>
    <col min="4889" max="5120" width="9.125" style="4"/>
    <col min="5121" max="5121" width="5.75" style="4" customWidth="1"/>
    <col min="5122" max="5122" width="98.75" style="4" customWidth="1"/>
    <col min="5123" max="5123" width="16.875" style="4" customWidth="1"/>
    <col min="5124" max="5124" width="11.75" style="4" customWidth="1"/>
    <col min="5125" max="5125" width="9.875" style="4" customWidth="1"/>
    <col min="5126" max="5126" width="10.75" style="4" customWidth="1"/>
    <col min="5127" max="5128" width="14.125" style="4" customWidth="1"/>
    <col min="5129" max="5129" width="9.375" style="4" customWidth="1"/>
    <col min="5130" max="5130" width="10.25" style="4" customWidth="1"/>
    <col min="5131" max="5132" width="14.75" style="4" customWidth="1"/>
    <col min="5133" max="5133" width="10.75" style="4" customWidth="1"/>
    <col min="5134" max="5134" width="10.125" style="4" customWidth="1"/>
    <col min="5135" max="5135" width="15.25" style="4" customWidth="1"/>
    <col min="5136" max="5136" width="14.75" style="4" customWidth="1"/>
    <col min="5137" max="5137" width="9.375" style="4" customWidth="1"/>
    <col min="5138" max="5138" width="10.25" style="4" customWidth="1"/>
    <col min="5139" max="5139" width="14.75" style="4" customWidth="1"/>
    <col min="5140" max="5140" width="17.125" style="4" customWidth="1"/>
    <col min="5141" max="5141" width="9.875" style="4" customWidth="1"/>
    <col min="5142" max="5142" width="10.125" style="4" customWidth="1"/>
    <col min="5143" max="5143" width="15.375" style="4" customWidth="1"/>
    <col min="5144" max="5144" width="18.125" style="4" customWidth="1"/>
    <col min="5145" max="5376" width="9.125" style="4"/>
    <col min="5377" max="5377" width="5.75" style="4" customWidth="1"/>
    <col min="5378" max="5378" width="98.75" style="4" customWidth="1"/>
    <col min="5379" max="5379" width="16.875" style="4" customWidth="1"/>
    <col min="5380" max="5380" width="11.75" style="4" customWidth="1"/>
    <col min="5381" max="5381" width="9.875" style="4" customWidth="1"/>
    <col min="5382" max="5382" width="10.75" style="4" customWidth="1"/>
    <col min="5383" max="5384" width="14.125" style="4" customWidth="1"/>
    <col min="5385" max="5385" width="9.375" style="4" customWidth="1"/>
    <col min="5386" max="5386" width="10.25" style="4" customWidth="1"/>
    <col min="5387" max="5388" width="14.75" style="4" customWidth="1"/>
    <col min="5389" max="5389" width="10.75" style="4" customWidth="1"/>
    <col min="5390" max="5390" width="10.125" style="4" customWidth="1"/>
    <col min="5391" max="5391" width="15.25" style="4" customWidth="1"/>
    <col min="5392" max="5392" width="14.75" style="4" customWidth="1"/>
    <col min="5393" max="5393" width="9.375" style="4" customWidth="1"/>
    <col min="5394" max="5394" width="10.25" style="4" customWidth="1"/>
    <col min="5395" max="5395" width="14.75" style="4" customWidth="1"/>
    <col min="5396" max="5396" width="17.125" style="4" customWidth="1"/>
    <col min="5397" max="5397" width="9.875" style="4" customWidth="1"/>
    <col min="5398" max="5398" width="10.125" style="4" customWidth="1"/>
    <col min="5399" max="5399" width="15.375" style="4" customWidth="1"/>
    <col min="5400" max="5400" width="18.125" style="4" customWidth="1"/>
    <col min="5401" max="5632" width="9.125" style="4"/>
    <col min="5633" max="5633" width="5.75" style="4" customWidth="1"/>
    <col min="5634" max="5634" width="98.75" style="4" customWidth="1"/>
    <col min="5635" max="5635" width="16.875" style="4" customWidth="1"/>
    <col min="5636" max="5636" width="11.75" style="4" customWidth="1"/>
    <col min="5637" max="5637" width="9.875" style="4" customWidth="1"/>
    <col min="5638" max="5638" width="10.75" style="4" customWidth="1"/>
    <col min="5639" max="5640" width="14.125" style="4" customWidth="1"/>
    <col min="5641" max="5641" width="9.375" style="4" customWidth="1"/>
    <col min="5642" max="5642" width="10.25" style="4" customWidth="1"/>
    <col min="5643" max="5644" width="14.75" style="4" customWidth="1"/>
    <col min="5645" max="5645" width="10.75" style="4" customWidth="1"/>
    <col min="5646" max="5646" width="10.125" style="4" customWidth="1"/>
    <col min="5647" max="5647" width="15.25" style="4" customWidth="1"/>
    <col min="5648" max="5648" width="14.75" style="4" customWidth="1"/>
    <col min="5649" max="5649" width="9.375" style="4" customWidth="1"/>
    <col min="5650" max="5650" width="10.25" style="4" customWidth="1"/>
    <col min="5651" max="5651" width="14.75" style="4" customWidth="1"/>
    <col min="5652" max="5652" width="17.125" style="4" customWidth="1"/>
    <col min="5653" max="5653" width="9.875" style="4" customWidth="1"/>
    <col min="5654" max="5654" width="10.125" style="4" customWidth="1"/>
    <col min="5655" max="5655" width="15.375" style="4" customWidth="1"/>
    <col min="5656" max="5656" width="18.125" style="4" customWidth="1"/>
    <col min="5657" max="5888" width="9.125" style="4"/>
    <col min="5889" max="5889" width="5.75" style="4" customWidth="1"/>
    <col min="5890" max="5890" width="98.75" style="4" customWidth="1"/>
    <col min="5891" max="5891" width="16.875" style="4" customWidth="1"/>
    <col min="5892" max="5892" width="11.75" style="4" customWidth="1"/>
    <col min="5893" max="5893" width="9.875" style="4" customWidth="1"/>
    <col min="5894" max="5894" width="10.75" style="4" customWidth="1"/>
    <col min="5895" max="5896" width="14.125" style="4" customWidth="1"/>
    <col min="5897" max="5897" width="9.375" style="4" customWidth="1"/>
    <col min="5898" max="5898" width="10.25" style="4" customWidth="1"/>
    <col min="5899" max="5900" width="14.75" style="4" customWidth="1"/>
    <col min="5901" max="5901" width="10.75" style="4" customWidth="1"/>
    <col min="5902" max="5902" width="10.125" style="4" customWidth="1"/>
    <col min="5903" max="5903" width="15.25" style="4" customWidth="1"/>
    <col min="5904" max="5904" width="14.75" style="4" customWidth="1"/>
    <col min="5905" max="5905" width="9.375" style="4" customWidth="1"/>
    <col min="5906" max="5906" width="10.25" style="4" customWidth="1"/>
    <col min="5907" max="5907" width="14.75" style="4" customWidth="1"/>
    <col min="5908" max="5908" width="17.125" style="4" customWidth="1"/>
    <col min="5909" max="5909" width="9.875" style="4" customWidth="1"/>
    <col min="5910" max="5910" width="10.125" style="4" customWidth="1"/>
    <col min="5911" max="5911" width="15.375" style="4" customWidth="1"/>
    <col min="5912" max="5912" width="18.125" style="4" customWidth="1"/>
    <col min="5913" max="6144" width="9.125" style="4"/>
    <col min="6145" max="6145" width="5.75" style="4" customWidth="1"/>
    <col min="6146" max="6146" width="98.75" style="4" customWidth="1"/>
    <col min="6147" max="6147" width="16.875" style="4" customWidth="1"/>
    <col min="6148" max="6148" width="11.75" style="4" customWidth="1"/>
    <col min="6149" max="6149" width="9.875" style="4" customWidth="1"/>
    <col min="6150" max="6150" width="10.75" style="4" customWidth="1"/>
    <col min="6151" max="6152" width="14.125" style="4" customWidth="1"/>
    <col min="6153" max="6153" width="9.375" style="4" customWidth="1"/>
    <col min="6154" max="6154" width="10.25" style="4" customWidth="1"/>
    <col min="6155" max="6156" width="14.75" style="4" customWidth="1"/>
    <col min="6157" max="6157" width="10.75" style="4" customWidth="1"/>
    <col min="6158" max="6158" width="10.125" style="4" customWidth="1"/>
    <col min="6159" max="6159" width="15.25" style="4" customWidth="1"/>
    <col min="6160" max="6160" width="14.75" style="4" customWidth="1"/>
    <col min="6161" max="6161" width="9.375" style="4" customWidth="1"/>
    <col min="6162" max="6162" width="10.25" style="4" customWidth="1"/>
    <col min="6163" max="6163" width="14.75" style="4" customWidth="1"/>
    <col min="6164" max="6164" width="17.125" style="4" customWidth="1"/>
    <col min="6165" max="6165" width="9.875" style="4" customWidth="1"/>
    <col min="6166" max="6166" width="10.125" style="4" customWidth="1"/>
    <col min="6167" max="6167" width="15.375" style="4" customWidth="1"/>
    <col min="6168" max="6168" width="18.125" style="4" customWidth="1"/>
    <col min="6169" max="6400" width="9.125" style="4"/>
    <col min="6401" max="6401" width="5.75" style="4" customWidth="1"/>
    <col min="6402" max="6402" width="98.75" style="4" customWidth="1"/>
    <col min="6403" max="6403" width="16.875" style="4" customWidth="1"/>
    <col min="6404" max="6404" width="11.75" style="4" customWidth="1"/>
    <col min="6405" max="6405" width="9.875" style="4" customWidth="1"/>
    <col min="6406" max="6406" width="10.75" style="4" customWidth="1"/>
    <col min="6407" max="6408" width="14.125" style="4" customWidth="1"/>
    <col min="6409" max="6409" width="9.375" style="4" customWidth="1"/>
    <col min="6410" max="6410" width="10.25" style="4" customWidth="1"/>
    <col min="6411" max="6412" width="14.75" style="4" customWidth="1"/>
    <col min="6413" max="6413" width="10.75" style="4" customWidth="1"/>
    <col min="6414" max="6414" width="10.125" style="4" customWidth="1"/>
    <col min="6415" max="6415" width="15.25" style="4" customWidth="1"/>
    <col min="6416" max="6416" width="14.75" style="4" customWidth="1"/>
    <col min="6417" max="6417" width="9.375" style="4" customWidth="1"/>
    <col min="6418" max="6418" width="10.25" style="4" customWidth="1"/>
    <col min="6419" max="6419" width="14.75" style="4" customWidth="1"/>
    <col min="6420" max="6420" width="17.125" style="4" customWidth="1"/>
    <col min="6421" max="6421" width="9.875" style="4" customWidth="1"/>
    <col min="6422" max="6422" width="10.125" style="4" customWidth="1"/>
    <col min="6423" max="6423" width="15.375" style="4" customWidth="1"/>
    <col min="6424" max="6424" width="18.125" style="4" customWidth="1"/>
    <col min="6425" max="6656" width="9.125" style="4"/>
    <col min="6657" max="6657" width="5.75" style="4" customWidth="1"/>
    <col min="6658" max="6658" width="98.75" style="4" customWidth="1"/>
    <col min="6659" max="6659" width="16.875" style="4" customWidth="1"/>
    <col min="6660" max="6660" width="11.75" style="4" customWidth="1"/>
    <col min="6661" max="6661" width="9.875" style="4" customWidth="1"/>
    <col min="6662" max="6662" width="10.75" style="4" customWidth="1"/>
    <col min="6663" max="6664" width="14.125" style="4" customWidth="1"/>
    <col min="6665" max="6665" width="9.375" style="4" customWidth="1"/>
    <col min="6666" max="6666" width="10.25" style="4" customWidth="1"/>
    <col min="6667" max="6668" width="14.75" style="4" customWidth="1"/>
    <col min="6669" max="6669" width="10.75" style="4" customWidth="1"/>
    <col min="6670" max="6670" width="10.125" style="4" customWidth="1"/>
    <col min="6671" max="6671" width="15.25" style="4" customWidth="1"/>
    <col min="6672" max="6672" width="14.75" style="4" customWidth="1"/>
    <col min="6673" max="6673" width="9.375" style="4" customWidth="1"/>
    <col min="6674" max="6674" width="10.25" style="4" customWidth="1"/>
    <col min="6675" max="6675" width="14.75" style="4" customWidth="1"/>
    <col min="6676" max="6676" width="17.125" style="4" customWidth="1"/>
    <col min="6677" max="6677" width="9.875" style="4" customWidth="1"/>
    <col min="6678" max="6678" width="10.125" style="4" customWidth="1"/>
    <col min="6679" max="6679" width="15.375" style="4" customWidth="1"/>
    <col min="6680" max="6680" width="18.125" style="4" customWidth="1"/>
    <col min="6681" max="6912" width="9.125" style="4"/>
    <col min="6913" max="6913" width="5.75" style="4" customWidth="1"/>
    <col min="6914" max="6914" width="98.75" style="4" customWidth="1"/>
    <col min="6915" max="6915" width="16.875" style="4" customWidth="1"/>
    <col min="6916" max="6916" width="11.75" style="4" customWidth="1"/>
    <col min="6917" max="6917" width="9.875" style="4" customWidth="1"/>
    <col min="6918" max="6918" width="10.75" style="4" customWidth="1"/>
    <col min="6919" max="6920" width="14.125" style="4" customWidth="1"/>
    <col min="6921" max="6921" width="9.375" style="4" customWidth="1"/>
    <col min="6922" max="6922" width="10.25" style="4" customWidth="1"/>
    <col min="6923" max="6924" width="14.75" style="4" customWidth="1"/>
    <col min="6925" max="6925" width="10.75" style="4" customWidth="1"/>
    <col min="6926" max="6926" width="10.125" style="4" customWidth="1"/>
    <col min="6927" max="6927" width="15.25" style="4" customWidth="1"/>
    <col min="6928" max="6928" width="14.75" style="4" customWidth="1"/>
    <col min="6929" max="6929" width="9.375" style="4" customWidth="1"/>
    <col min="6930" max="6930" width="10.25" style="4" customWidth="1"/>
    <col min="6931" max="6931" width="14.75" style="4" customWidth="1"/>
    <col min="6932" max="6932" width="17.125" style="4" customWidth="1"/>
    <col min="6933" max="6933" width="9.875" style="4" customWidth="1"/>
    <col min="6934" max="6934" width="10.125" style="4" customWidth="1"/>
    <col min="6935" max="6935" width="15.375" style="4" customWidth="1"/>
    <col min="6936" max="6936" width="18.125" style="4" customWidth="1"/>
    <col min="6937" max="7168" width="9.125" style="4"/>
    <col min="7169" max="7169" width="5.75" style="4" customWidth="1"/>
    <col min="7170" max="7170" width="98.75" style="4" customWidth="1"/>
    <col min="7171" max="7171" width="16.875" style="4" customWidth="1"/>
    <col min="7172" max="7172" width="11.75" style="4" customWidth="1"/>
    <col min="7173" max="7173" width="9.875" style="4" customWidth="1"/>
    <col min="7174" max="7174" width="10.75" style="4" customWidth="1"/>
    <col min="7175" max="7176" width="14.125" style="4" customWidth="1"/>
    <col min="7177" max="7177" width="9.375" style="4" customWidth="1"/>
    <col min="7178" max="7178" width="10.25" style="4" customWidth="1"/>
    <col min="7179" max="7180" width="14.75" style="4" customWidth="1"/>
    <col min="7181" max="7181" width="10.75" style="4" customWidth="1"/>
    <col min="7182" max="7182" width="10.125" style="4" customWidth="1"/>
    <col min="7183" max="7183" width="15.25" style="4" customWidth="1"/>
    <col min="7184" max="7184" width="14.75" style="4" customWidth="1"/>
    <col min="7185" max="7185" width="9.375" style="4" customWidth="1"/>
    <col min="7186" max="7186" width="10.25" style="4" customWidth="1"/>
    <col min="7187" max="7187" width="14.75" style="4" customWidth="1"/>
    <col min="7188" max="7188" width="17.125" style="4" customWidth="1"/>
    <col min="7189" max="7189" width="9.875" style="4" customWidth="1"/>
    <col min="7190" max="7190" width="10.125" style="4" customWidth="1"/>
    <col min="7191" max="7191" width="15.375" style="4" customWidth="1"/>
    <col min="7192" max="7192" width="18.125" style="4" customWidth="1"/>
    <col min="7193" max="7424" width="9.125" style="4"/>
    <col min="7425" max="7425" width="5.75" style="4" customWidth="1"/>
    <col min="7426" max="7426" width="98.75" style="4" customWidth="1"/>
    <col min="7427" max="7427" width="16.875" style="4" customWidth="1"/>
    <col min="7428" max="7428" width="11.75" style="4" customWidth="1"/>
    <col min="7429" max="7429" width="9.875" style="4" customWidth="1"/>
    <col min="7430" max="7430" width="10.75" style="4" customWidth="1"/>
    <col min="7431" max="7432" width="14.125" style="4" customWidth="1"/>
    <col min="7433" max="7433" width="9.375" style="4" customWidth="1"/>
    <col min="7434" max="7434" width="10.25" style="4" customWidth="1"/>
    <col min="7435" max="7436" width="14.75" style="4" customWidth="1"/>
    <col min="7437" max="7437" width="10.75" style="4" customWidth="1"/>
    <col min="7438" max="7438" width="10.125" style="4" customWidth="1"/>
    <col min="7439" max="7439" width="15.25" style="4" customWidth="1"/>
    <col min="7440" max="7440" width="14.75" style="4" customWidth="1"/>
    <col min="7441" max="7441" width="9.375" style="4" customWidth="1"/>
    <col min="7442" max="7442" width="10.25" style="4" customWidth="1"/>
    <col min="7443" max="7443" width="14.75" style="4" customWidth="1"/>
    <col min="7444" max="7444" width="17.125" style="4" customWidth="1"/>
    <col min="7445" max="7445" width="9.875" style="4" customWidth="1"/>
    <col min="7446" max="7446" width="10.125" style="4" customWidth="1"/>
    <col min="7447" max="7447" width="15.375" style="4" customWidth="1"/>
    <col min="7448" max="7448" width="18.125" style="4" customWidth="1"/>
    <col min="7449" max="7680" width="9.125" style="4"/>
    <col min="7681" max="7681" width="5.75" style="4" customWidth="1"/>
    <col min="7682" max="7682" width="98.75" style="4" customWidth="1"/>
    <col min="7683" max="7683" width="16.875" style="4" customWidth="1"/>
    <col min="7684" max="7684" width="11.75" style="4" customWidth="1"/>
    <col min="7685" max="7685" width="9.875" style="4" customWidth="1"/>
    <col min="7686" max="7686" width="10.75" style="4" customWidth="1"/>
    <col min="7687" max="7688" width="14.125" style="4" customWidth="1"/>
    <col min="7689" max="7689" width="9.375" style="4" customWidth="1"/>
    <col min="7690" max="7690" width="10.25" style="4" customWidth="1"/>
    <col min="7691" max="7692" width="14.75" style="4" customWidth="1"/>
    <col min="7693" max="7693" width="10.75" style="4" customWidth="1"/>
    <col min="7694" max="7694" width="10.125" style="4" customWidth="1"/>
    <col min="7695" max="7695" width="15.25" style="4" customWidth="1"/>
    <col min="7696" max="7696" width="14.75" style="4" customWidth="1"/>
    <col min="7697" max="7697" width="9.375" style="4" customWidth="1"/>
    <col min="7698" max="7698" width="10.25" style="4" customWidth="1"/>
    <col min="7699" max="7699" width="14.75" style="4" customWidth="1"/>
    <col min="7700" max="7700" width="17.125" style="4" customWidth="1"/>
    <col min="7701" max="7701" width="9.875" style="4" customWidth="1"/>
    <col min="7702" max="7702" width="10.125" style="4" customWidth="1"/>
    <col min="7703" max="7703" width="15.375" style="4" customWidth="1"/>
    <col min="7704" max="7704" width="18.125" style="4" customWidth="1"/>
    <col min="7705" max="7936" width="9.125" style="4"/>
    <col min="7937" max="7937" width="5.75" style="4" customWidth="1"/>
    <col min="7938" max="7938" width="98.75" style="4" customWidth="1"/>
    <col min="7939" max="7939" width="16.875" style="4" customWidth="1"/>
    <col min="7940" max="7940" width="11.75" style="4" customWidth="1"/>
    <col min="7941" max="7941" width="9.875" style="4" customWidth="1"/>
    <col min="7942" max="7942" width="10.75" style="4" customWidth="1"/>
    <col min="7943" max="7944" width="14.125" style="4" customWidth="1"/>
    <col min="7945" max="7945" width="9.375" style="4" customWidth="1"/>
    <col min="7946" max="7946" width="10.25" style="4" customWidth="1"/>
    <col min="7947" max="7948" width="14.75" style="4" customWidth="1"/>
    <col min="7949" max="7949" width="10.75" style="4" customWidth="1"/>
    <col min="7950" max="7950" width="10.125" style="4" customWidth="1"/>
    <col min="7951" max="7951" width="15.25" style="4" customWidth="1"/>
    <col min="7952" max="7952" width="14.75" style="4" customWidth="1"/>
    <col min="7953" max="7953" width="9.375" style="4" customWidth="1"/>
    <col min="7954" max="7954" width="10.25" style="4" customWidth="1"/>
    <col min="7955" max="7955" width="14.75" style="4" customWidth="1"/>
    <col min="7956" max="7956" width="17.125" style="4" customWidth="1"/>
    <col min="7957" max="7957" width="9.875" style="4" customWidth="1"/>
    <col min="7958" max="7958" width="10.125" style="4" customWidth="1"/>
    <col min="7959" max="7959" width="15.375" style="4" customWidth="1"/>
    <col min="7960" max="7960" width="18.125" style="4" customWidth="1"/>
    <col min="7961" max="8192" width="9.125" style="4"/>
    <col min="8193" max="8193" width="5.75" style="4" customWidth="1"/>
    <col min="8194" max="8194" width="98.75" style="4" customWidth="1"/>
    <col min="8195" max="8195" width="16.875" style="4" customWidth="1"/>
    <col min="8196" max="8196" width="11.75" style="4" customWidth="1"/>
    <col min="8197" max="8197" width="9.875" style="4" customWidth="1"/>
    <col min="8198" max="8198" width="10.75" style="4" customWidth="1"/>
    <col min="8199" max="8200" width="14.125" style="4" customWidth="1"/>
    <col min="8201" max="8201" width="9.375" style="4" customWidth="1"/>
    <col min="8202" max="8202" width="10.25" style="4" customWidth="1"/>
    <col min="8203" max="8204" width="14.75" style="4" customWidth="1"/>
    <col min="8205" max="8205" width="10.75" style="4" customWidth="1"/>
    <col min="8206" max="8206" width="10.125" style="4" customWidth="1"/>
    <col min="8207" max="8207" width="15.25" style="4" customWidth="1"/>
    <col min="8208" max="8208" width="14.75" style="4" customWidth="1"/>
    <col min="8209" max="8209" width="9.375" style="4" customWidth="1"/>
    <col min="8210" max="8210" width="10.25" style="4" customWidth="1"/>
    <col min="8211" max="8211" width="14.75" style="4" customWidth="1"/>
    <col min="8212" max="8212" width="17.125" style="4" customWidth="1"/>
    <col min="8213" max="8213" width="9.875" style="4" customWidth="1"/>
    <col min="8214" max="8214" width="10.125" style="4" customWidth="1"/>
    <col min="8215" max="8215" width="15.375" style="4" customWidth="1"/>
    <col min="8216" max="8216" width="18.125" style="4" customWidth="1"/>
    <col min="8217" max="8448" width="9.125" style="4"/>
    <col min="8449" max="8449" width="5.75" style="4" customWidth="1"/>
    <col min="8450" max="8450" width="98.75" style="4" customWidth="1"/>
    <col min="8451" max="8451" width="16.875" style="4" customWidth="1"/>
    <col min="8452" max="8452" width="11.75" style="4" customWidth="1"/>
    <col min="8453" max="8453" width="9.875" style="4" customWidth="1"/>
    <col min="8454" max="8454" width="10.75" style="4" customWidth="1"/>
    <col min="8455" max="8456" width="14.125" style="4" customWidth="1"/>
    <col min="8457" max="8457" width="9.375" style="4" customWidth="1"/>
    <col min="8458" max="8458" width="10.25" style="4" customWidth="1"/>
    <col min="8459" max="8460" width="14.75" style="4" customWidth="1"/>
    <col min="8461" max="8461" width="10.75" style="4" customWidth="1"/>
    <col min="8462" max="8462" width="10.125" style="4" customWidth="1"/>
    <col min="8463" max="8463" width="15.25" style="4" customWidth="1"/>
    <col min="8464" max="8464" width="14.75" style="4" customWidth="1"/>
    <col min="8465" max="8465" width="9.375" style="4" customWidth="1"/>
    <col min="8466" max="8466" width="10.25" style="4" customWidth="1"/>
    <col min="8467" max="8467" width="14.75" style="4" customWidth="1"/>
    <col min="8468" max="8468" width="17.125" style="4" customWidth="1"/>
    <col min="8469" max="8469" width="9.875" style="4" customWidth="1"/>
    <col min="8470" max="8470" width="10.125" style="4" customWidth="1"/>
    <col min="8471" max="8471" width="15.375" style="4" customWidth="1"/>
    <col min="8472" max="8472" width="18.125" style="4" customWidth="1"/>
    <col min="8473" max="8704" width="9.125" style="4"/>
    <col min="8705" max="8705" width="5.75" style="4" customWidth="1"/>
    <col min="8706" max="8706" width="98.75" style="4" customWidth="1"/>
    <col min="8707" max="8707" width="16.875" style="4" customWidth="1"/>
    <col min="8708" max="8708" width="11.75" style="4" customWidth="1"/>
    <col min="8709" max="8709" width="9.875" style="4" customWidth="1"/>
    <col min="8710" max="8710" width="10.75" style="4" customWidth="1"/>
    <col min="8711" max="8712" width="14.125" style="4" customWidth="1"/>
    <col min="8713" max="8713" width="9.375" style="4" customWidth="1"/>
    <col min="8714" max="8714" width="10.25" style="4" customWidth="1"/>
    <col min="8715" max="8716" width="14.75" style="4" customWidth="1"/>
    <col min="8717" max="8717" width="10.75" style="4" customWidth="1"/>
    <col min="8718" max="8718" width="10.125" style="4" customWidth="1"/>
    <col min="8719" max="8719" width="15.25" style="4" customWidth="1"/>
    <col min="8720" max="8720" width="14.75" style="4" customWidth="1"/>
    <col min="8721" max="8721" width="9.375" style="4" customWidth="1"/>
    <col min="8722" max="8722" width="10.25" style="4" customWidth="1"/>
    <col min="8723" max="8723" width="14.75" style="4" customWidth="1"/>
    <col min="8724" max="8724" width="17.125" style="4" customWidth="1"/>
    <col min="8725" max="8725" width="9.875" style="4" customWidth="1"/>
    <col min="8726" max="8726" width="10.125" style="4" customWidth="1"/>
    <col min="8727" max="8727" width="15.375" style="4" customWidth="1"/>
    <col min="8728" max="8728" width="18.125" style="4" customWidth="1"/>
    <col min="8729" max="8960" width="9.125" style="4"/>
    <col min="8961" max="8961" width="5.75" style="4" customWidth="1"/>
    <col min="8962" max="8962" width="98.75" style="4" customWidth="1"/>
    <col min="8963" max="8963" width="16.875" style="4" customWidth="1"/>
    <col min="8964" max="8964" width="11.75" style="4" customWidth="1"/>
    <col min="8965" max="8965" width="9.875" style="4" customWidth="1"/>
    <col min="8966" max="8966" width="10.75" style="4" customWidth="1"/>
    <col min="8967" max="8968" width="14.125" style="4" customWidth="1"/>
    <col min="8969" max="8969" width="9.375" style="4" customWidth="1"/>
    <col min="8970" max="8970" width="10.25" style="4" customWidth="1"/>
    <col min="8971" max="8972" width="14.75" style="4" customWidth="1"/>
    <col min="8973" max="8973" width="10.75" style="4" customWidth="1"/>
    <col min="8974" max="8974" width="10.125" style="4" customWidth="1"/>
    <col min="8975" max="8975" width="15.25" style="4" customWidth="1"/>
    <col min="8976" max="8976" width="14.75" style="4" customWidth="1"/>
    <col min="8977" max="8977" width="9.375" style="4" customWidth="1"/>
    <col min="8978" max="8978" width="10.25" style="4" customWidth="1"/>
    <col min="8979" max="8979" width="14.75" style="4" customWidth="1"/>
    <col min="8980" max="8980" width="17.125" style="4" customWidth="1"/>
    <col min="8981" max="8981" width="9.875" style="4" customWidth="1"/>
    <col min="8982" max="8982" width="10.125" style="4" customWidth="1"/>
    <col min="8983" max="8983" width="15.375" style="4" customWidth="1"/>
    <col min="8984" max="8984" width="18.125" style="4" customWidth="1"/>
    <col min="8985" max="9216" width="9.125" style="4"/>
    <col min="9217" max="9217" width="5.75" style="4" customWidth="1"/>
    <col min="9218" max="9218" width="98.75" style="4" customWidth="1"/>
    <col min="9219" max="9219" width="16.875" style="4" customWidth="1"/>
    <col min="9220" max="9220" width="11.75" style="4" customWidth="1"/>
    <col min="9221" max="9221" width="9.875" style="4" customWidth="1"/>
    <col min="9222" max="9222" width="10.75" style="4" customWidth="1"/>
    <col min="9223" max="9224" width="14.125" style="4" customWidth="1"/>
    <col min="9225" max="9225" width="9.375" style="4" customWidth="1"/>
    <col min="9226" max="9226" width="10.25" style="4" customWidth="1"/>
    <col min="9227" max="9228" width="14.75" style="4" customWidth="1"/>
    <col min="9229" max="9229" width="10.75" style="4" customWidth="1"/>
    <col min="9230" max="9230" width="10.125" style="4" customWidth="1"/>
    <col min="9231" max="9231" width="15.25" style="4" customWidth="1"/>
    <col min="9232" max="9232" width="14.75" style="4" customWidth="1"/>
    <col min="9233" max="9233" width="9.375" style="4" customWidth="1"/>
    <col min="9234" max="9234" width="10.25" style="4" customWidth="1"/>
    <col min="9235" max="9235" width="14.75" style="4" customWidth="1"/>
    <col min="9236" max="9236" width="17.125" style="4" customWidth="1"/>
    <col min="9237" max="9237" width="9.875" style="4" customWidth="1"/>
    <col min="9238" max="9238" width="10.125" style="4" customWidth="1"/>
    <col min="9239" max="9239" width="15.375" style="4" customWidth="1"/>
    <col min="9240" max="9240" width="18.125" style="4" customWidth="1"/>
    <col min="9241" max="9472" width="9.125" style="4"/>
    <col min="9473" max="9473" width="5.75" style="4" customWidth="1"/>
    <col min="9474" max="9474" width="98.75" style="4" customWidth="1"/>
    <col min="9475" max="9475" width="16.875" style="4" customWidth="1"/>
    <col min="9476" max="9476" width="11.75" style="4" customWidth="1"/>
    <col min="9477" max="9477" width="9.875" style="4" customWidth="1"/>
    <col min="9478" max="9478" width="10.75" style="4" customWidth="1"/>
    <col min="9479" max="9480" width="14.125" style="4" customWidth="1"/>
    <col min="9481" max="9481" width="9.375" style="4" customWidth="1"/>
    <col min="9482" max="9482" width="10.25" style="4" customWidth="1"/>
    <col min="9483" max="9484" width="14.75" style="4" customWidth="1"/>
    <col min="9485" max="9485" width="10.75" style="4" customWidth="1"/>
    <col min="9486" max="9486" width="10.125" style="4" customWidth="1"/>
    <col min="9487" max="9487" width="15.25" style="4" customWidth="1"/>
    <col min="9488" max="9488" width="14.75" style="4" customWidth="1"/>
    <col min="9489" max="9489" width="9.375" style="4" customWidth="1"/>
    <col min="9490" max="9490" width="10.25" style="4" customWidth="1"/>
    <col min="9491" max="9491" width="14.75" style="4" customWidth="1"/>
    <col min="9492" max="9492" width="17.125" style="4" customWidth="1"/>
    <col min="9493" max="9493" width="9.875" style="4" customWidth="1"/>
    <col min="9494" max="9494" width="10.125" style="4" customWidth="1"/>
    <col min="9495" max="9495" width="15.375" style="4" customWidth="1"/>
    <col min="9496" max="9496" width="18.125" style="4" customWidth="1"/>
    <col min="9497" max="9728" width="9.125" style="4"/>
    <col min="9729" max="9729" width="5.75" style="4" customWidth="1"/>
    <col min="9730" max="9730" width="98.75" style="4" customWidth="1"/>
    <col min="9731" max="9731" width="16.875" style="4" customWidth="1"/>
    <col min="9732" max="9732" width="11.75" style="4" customWidth="1"/>
    <col min="9733" max="9733" width="9.875" style="4" customWidth="1"/>
    <col min="9734" max="9734" width="10.75" style="4" customWidth="1"/>
    <col min="9735" max="9736" width="14.125" style="4" customWidth="1"/>
    <col min="9737" max="9737" width="9.375" style="4" customWidth="1"/>
    <col min="9738" max="9738" width="10.25" style="4" customWidth="1"/>
    <col min="9739" max="9740" width="14.75" style="4" customWidth="1"/>
    <col min="9741" max="9741" width="10.75" style="4" customWidth="1"/>
    <col min="9742" max="9742" width="10.125" style="4" customWidth="1"/>
    <col min="9743" max="9743" width="15.25" style="4" customWidth="1"/>
    <col min="9744" max="9744" width="14.75" style="4" customWidth="1"/>
    <col min="9745" max="9745" width="9.375" style="4" customWidth="1"/>
    <col min="9746" max="9746" width="10.25" style="4" customWidth="1"/>
    <col min="9747" max="9747" width="14.75" style="4" customWidth="1"/>
    <col min="9748" max="9748" width="17.125" style="4" customWidth="1"/>
    <col min="9749" max="9749" width="9.875" style="4" customWidth="1"/>
    <col min="9750" max="9750" width="10.125" style="4" customWidth="1"/>
    <col min="9751" max="9751" width="15.375" style="4" customWidth="1"/>
    <col min="9752" max="9752" width="18.125" style="4" customWidth="1"/>
    <col min="9753" max="9984" width="9.125" style="4"/>
    <col min="9985" max="9985" width="5.75" style="4" customWidth="1"/>
    <col min="9986" max="9986" width="98.75" style="4" customWidth="1"/>
    <col min="9987" max="9987" width="16.875" style="4" customWidth="1"/>
    <col min="9988" max="9988" width="11.75" style="4" customWidth="1"/>
    <col min="9989" max="9989" width="9.875" style="4" customWidth="1"/>
    <col min="9990" max="9990" width="10.75" style="4" customWidth="1"/>
    <col min="9991" max="9992" width="14.125" style="4" customWidth="1"/>
    <col min="9993" max="9993" width="9.375" style="4" customWidth="1"/>
    <col min="9994" max="9994" width="10.25" style="4" customWidth="1"/>
    <col min="9995" max="9996" width="14.75" style="4" customWidth="1"/>
    <col min="9997" max="9997" width="10.75" style="4" customWidth="1"/>
    <col min="9998" max="9998" width="10.125" style="4" customWidth="1"/>
    <col min="9999" max="9999" width="15.25" style="4" customWidth="1"/>
    <col min="10000" max="10000" width="14.75" style="4" customWidth="1"/>
    <col min="10001" max="10001" width="9.375" style="4" customWidth="1"/>
    <col min="10002" max="10002" width="10.25" style="4" customWidth="1"/>
    <col min="10003" max="10003" width="14.75" style="4" customWidth="1"/>
    <col min="10004" max="10004" width="17.125" style="4" customWidth="1"/>
    <col min="10005" max="10005" width="9.875" style="4" customWidth="1"/>
    <col min="10006" max="10006" width="10.125" style="4" customWidth="1"/>
    <col min="10007" max="10007" width="15.375" style="4" customWidth="1"/>
    <col min="10008" max="10008" width="18.125" style="4" customWidth="1"/>
    <col min="10009" max="10240" width="9.125" style="4"/>
    <col min="10241" max="10241" width="5.75" style="4" customWidth="1"/>
    <col min="10242" max="10242" width="98.75" style="4" customWidth="1"/>
    <col min="10243" max="10243" width="16.875" style="4" customWidth="1"/>
    <col min="10244" max="10244" width="11.75" style="4" customWidth="1"/>
    <col min="10245" max="10245" width="9.875" style="4" customWidth="1"/>
    <col min="10246" max="10246" width="10.75" style="4" customWidth="1"/>
    <col min="10247" max="10248" width="14.125" style="4" customWidth="1"/>
    <col min="10249" max="10249" width="9.375" style="4" customWidth="1"/>
    <col min="10250" max="10250" width="10.25" style="4" customWidth="1"/>
    <col min="10251" max="10252" width="14.75" style="4" customWidth="1"/>
    <col min="10253" max="10253" width="10.75" style="4" customWidth="1"/>
    <col min="10254" max="10254" width="10.125" style="4" customWidth="1"/>
    <col min="10255" max="10255" width="15.25" style="4" customWidth="1"/>
    <col min="10256" max="10256" width="14.75" style="4" customWidth="1"/>
    <col min="10257" max="10257" width="9.375" style="4" customWidth="1"/>
    <col min="10258" max="10258" width="10.25" style="4" customWidth="1"/>
    <col min="10259" max="10259" width="14.75" style="4" customWidth="1"/>
    <col min="10260" max="10260" width="17.125" style="4" customWidth="1"/>
    <col min="10261" max="10261" width="9.875" style="4" customWidth="1"/>
    <col min="10262" max="10262" width="10.125" style="4" customWidth="1"/>
    <col min="10263" max="10263" width="15.375" style="4" customWidth="1"/>
    <col min="10264" max="10264" width="18.125" style="4" customWidth="1"/>
    <col min="10265" max="10496" width="9.125" style="4"/>
    <col min="10497" max="10497" width="5.75" style="4" customWidth="1"/>
    <col min="10498" max="10498" width="98.75" style="4" customWidth="1"/>
    <col min="10499" max="10499" width="16.875" style="4" customWidth="1"/>
    <col min="10500" max="10500" width="11.75" style="4" customWidth="1"/>
    <col min="10501" max="10501" width="9.875" style="4" customWidth="1"/>
    <col min="10502" max="10502" width="10.75" style="4" customWidth="1"/>
    <col min="10503" max="10504" width="14.125" style="4" customWidth="1"/>
    <col min="10505" max="10505" width="9.375" style="4" customWidth="1"/>
    <col min="10506" max="10506" width="10.25" style="4" customWidth="1"/>
    <col min="10507" max="10508" width="14.75" style="4" customWidth="1"/>
    <col min="10509" max="10509" width="10.75" style="4" customWidth="1"/>
    <col min="10510" max="10510" width="10.125" style="4" customWidth="1"/>
    <col min="10511" max="10511" width="15.25" style="4" customWidth="1"/>
    <col min="10512" max="10512" width="14.75" style="4" customWidth="1"/>
    <col min="10513" max="10513" width="9.375" style="4" customWidth="1"/>
    <col min="10514" max="10514" width="10.25" style="4" customWidth="1"/>
    <col min="10515" max="10515" width="14.75" style="4" customWidth="1"/>
    <col min="10516" max="10516" width="17.125" style="4" customWidth="1"/>
    <col min="10517" max="10517" width="9.875" style="4" customWidth="1"/>
    <col min="10518" max="10518" width="10.125" style="4" customWidth="1"/>
    <col min="10519" max="10519" width="15.375" style="4" customWidth="1"/>
    <col min="10520" max="10520" width="18.125" style="4" customWidth="1"/>
    <col min="10521" max="10752" width="9.125" style="4"/>
    <col min="10753" max="10753" width="5.75" style="4" customWidth="1"/>
    <col min="10754" max="10754" width="98.75" style="4" customWidth="1"/>
    <col min="10755" max="10755" width="16.875" style="4" customWidth="1"/>
    <col min="10756" max="10756" width="11.75" style="4" customWidth="1"/>
    <col min="10757" max="10757" width="9.875" style="4" customWidth="1"/>
    <col min="10758" max="10758" width="10.75" style="4" customWidth="1"/>
    <col min="10759" max="10760" width="14.125" style="4" customWidth="1"/>
    <col min="10761" max="10761" width="9.375" style="4" customWidth="1"/>
    <col min="10762" max="10762" width="10.25" style="4" customWidth="1"/>
    <col min="10763" max="10764" width="14.75" style="4" customWidth="1"/>
    <col min="10765" max="10765" width="10.75" style="4" customWidth="1"/>
    <col min="10766" max="10766" width="10.125" style="4" customWidth="1"/>
    <col min="10767" max="10767" width="15.25" style="4" customWidth="1"/>
    <col min="10768" max="10768" width="14.75" style="4" customWidth="1"/>
    <col min="10769" max="10769" width="9.375" style="4" customWidth="1"/>
    <col min="10770" max="10770" width="10.25" style="4" customWidth="1"/>
    <col min="10771" max="10771" width="14.75" style="4" customWidth="1"/>
    <col min="10772" max="10772" width="17.125" style="4" customWidth="1"/>
    <col min="10773" max="10773" width="9.875" style="4" customWidth="1"/>
    <col min="10774" max="10774" width="10.125" style="4" customWidth="1"/>
    <col min="10775" max="10775" width="15.375" style="4" customWidth="1"/>
    <col min="10776" max="10776" width="18.125" style="4" customWidth="1"/>
    <col min="10777" max="11008" width="9.125" style="4"/>
    <col min="11009" max="11009" width="5.75" style="4" customWidth="1"/>
    <col min="11010" max="11010" width="98.75" style="4" customWidth="1"/>
    <col min="11011" max="11011" width="16.875" style="4" customWidth="1"/>
    <col min="11012" max="11012" width="11.75" style="4" customWidth="1"/>
    <col min="11013" max="11013" width="9.875" style="4" customWidth="1"/>
    <col min="11014" max="11014" width="10.75" style="4" customWidth="1"/>
    <col min="11015" max="11016" width="14.125" style="4" customWidth="1"/>
    <col min="11017" max="11017" width="9.375" style="4" customWidth="1"/>
    <col min="11018" max="11018" width="10.25" style="4" customWidth="1"/>
    <col min="11019" max="11020" width="14.75" style="4" customWidth="1"/>
    <col min="11021" max="11021" width="10.75" style="4" customWidth="1"/>
    <col min="11022" max="11022" width="10.125" style="4" customWidth="1"/>
    <col min="11023" max="11023" width="15.25" style="4" customWidth="1"/>
    <col min="11024" max="11024" width="14.75" style="4" customWidth="1"/>
    <col min="11025" max="11025" width="9.375" style="4" customWidth="1"/>
    <col min="11026" max="11026" width="10.25" style="4" customWidth="1"/>
    <col min="11027" max="11027" width="14.75" style="4" customWidth="1"/>
    <col min="11028" max="11028" width="17.125" style="4" customWidth="1"/>
    <col min="11029" max="11029" width="9.875" style="4" customWidth="1"/>
    <col min="11030" max="11030" width="10.125" style="4" customWidth="1"/>
    <col min="11031" max="11031" width="15.375" style="4" customWidth="1"/>
    <col min="11032" max="11032" width="18.125" style="4" customWidth="1"/>
    <col min="11033" max="11264" width="9.125" style="4"/>
    <col min="11265" max="11265" width="5.75" style="4" customWidth="1"/>
    <col min="11266" max="11266" width="98.75" style="4" customWidth="1"/>
    <col min="11267" max="11267" width="16.875" style="4" customWidth="1"/>
    <col min="11268" max="11268" width="11.75" style="4" customWidth="1"/>
    <col min="11269" max="11269" width="9.875" style="4" customWidth="1"/>
    <col min="11270" max="11270" width="10.75" style="4" customWidth="1"/>
    <col min="11271" max="11272" width="14.125" style="4" customWidth="1"/>
    <col min="11273" max="11273" width="9.375" style="4" customWidth="1"/>
    <col min="11274" max="11274" width="10.25" style="4" customWidth="1"/>
    <col min="11275" max="11276" width="14.75" style="4" customWidth="1"/>
    <col min="11277" max="11277" width="10.75" style="4" customWidth="1"/>
    <col min="11278" max="11278" width="10.125" style="4" customWidth="1"/>
    <col min="11279" max="11279" width="15.25" style="4" customWidth="1"/>
    <col min="11280" max="11280" width="14.75" style="4" customWidth="1"/>
    <col min="11281" max="11281" width="9.375" style="4" customWidth="1"/>
    <col min="11282" max="11282" width="10.25" style="4" customWidth="1"/>
    <col min="11283" max="11283" width="14.75" style="4" customWidth="1"/>
    <col min="11284" max="11284" width="17.125" style="4" customWidth="1"/>
    <col min="11285" max="11285" width="9.875" style="4" customWidth="1"/>
    <col min="11286" max="11286" width="10.125" style="4" customWidth="1"/>
    <col min="11287" max="11287" width="15.375" style="4" customWidth="1"/>
    <col min="11288" max="11288" width="18.125" style="4" customWidth="1"/>
    <col min="11289" max="11520" width="9.125" style="4"/>
    <col min="11521" max="11521" width="5.75" style="4" customWidth="1"/>
    <col min="11522" max="11522" width="98.75" style="4" customWidth="1"/>
    <col min="11523" max="11523" width="16.875" style="4" customWidth="1"/>
    <col min="11524" max="11524" width="11.75" style="4" customWidth="1"/>
    <col min="11525" max="11525" width="9.875" style="4" customWidth="1"/>
    <col min="11526" max="11526" width="10.75" style="4" customWidth="1"/>
    <col min="11527" max="11528" width="14.125" style="4" customWidth="1"/>
    <col min="11529" max="11529" width="9.375" style="4" customWidth="1"/>
    <col min="11530" max="11530" width="10.25" style="4" customWidth="1"/>
    <col min="11531" max="11532" width="14.75" style="4" customWidth="1"/>
    <col min="11533" max="11533" width="10.75" style="4" customWidth="1"/>
    <col min="11534" max="11534" width="10.125" style="4" customWidth="1"/>
    <col min="11535" max="11535" width="15.25" style="4" customWidth="1"/>
    <col min="11536" max="11536" width="14.75" style="4" customWidth="1"/>
    <col min="11537" max="11537" width="9.375" style="4" customWidth="1"/>
    <col min="11538" max="11538" width="10.25" style="4" customWidth="1"/>
    <col min="11539" max="11539" width="14.75" style="4" customWidth="1"/>
    <col min="11540" max="11540" width="17.125" style="4" customWidth="1"/>
    <col min="11541" max="11541" width="9.875" style="4" customWidth="1"/>
    <col min="11542" max="11542" width="10.125" style="4" customWidth="1"/>
    <col min="11543" max="11543" width="15.375" style="4" customWidth="1"/>
    <col min="11544" max="11544" width="18.125" style="4" customWidth="1"/>
    <col min="11545" max="11776" width="9.125" style="4"/>
    <col min="11777" max="11777" width="5.75" style="4" customWidth="1"/>
    <col min="11778" max="11778" width="98.75" style="4" customWidth="1"/>
    <col min="11779" max="11779" width="16.875" style="4" customWidth="1"/>
    <col min="11780" max="11780" width="11.75" style="4" customWidth="1"/>
    <col min="11781" max="11781" width="9.875" style="4" customWidth="1"/>
    <col min="11782" max="11782" width="10.75" style="4" customWidth="1"/>
    <col min="11783" max="11784" width="14.125" style="4" customWidth="1"/>
    <col min="11785" max="11785" width="9.375" style="4" customWidth="1"/>
    <col min="11786" max="11786" width="10.25" style="4" customWidth="1"/>
    <col min="11787" max="11788" width="14.75" style="4" customWidth="1"/>
    <col min="11789" max="11789" width="10.75" style="4" customWidth="1"/>
    <col min="11790" max="11790" width="10.125" style="4" customWidth="1"/>
    <col min="11791" max="11791" width="15.25" style="4" customWidth="1"/>
    <col min="11792" max="11792" width="14.75" style="4" customWidth="1"/>
    <col min="11793" max="11793" width="9.375" style="4" customWidth="1"/>
    <col min="11794" max="11794" width="10.25" style="4" customWidth="1"/>
    <col min="11795" max="11795" width="14.75" style="4" customWidth="1"/>
    <col min="11796" max="11796" width="17.125" style="4" customWidth="1"/>
    <col min="11797" max="11797" width="9.875" style="4" customWidth="1"/>
    <col min="11798" max="11798" width="10.125" style="4" customWidth="1"/>
    <col min="11799" max="11799" width="15.375" style="4" customWidth="1"/>
    <col min="11800" max="11800" width="18.125" style="4" customWidth="1"/>
    <col min="11801" max="12032" width="9.125" style="4"/>
    <col min="12033" max="12033" width="5.75" style="4" customWidth="1"/>
    <col min="12034" max="12034" width="98.75" style="4" customWidth="1"/>
    <col min="12035" max="12035" width="16.875" style="4" customWidth="1"/>
    <col min="12036" max="12036" width="11.75" style="4" customWidth="1"/>
    <col min="12037" max="12037" width="9.875" style="4" customWidth="1"/>
    <col min="12038" max="12038" width="10.75" style="4" customWidth="1"/>
    <col min="12039" max="12040" width="14.125" style="4" customWidth="1"/>
    <col min="12041" max="12041" width="9.375" style="4" customWidth="1"/>
    <col min="12042" max="12042" width="10.25" style="4" customWidth="1"/>
    <col min="12043" max="12044" width="14.75" style="4" customWidth="1"/>
    <col min="12045" max="12045" width="10.75" style="4" customWidth="1"/>
    <col min="12046" max="12046" width="10.125" style="4" customWidth="1"/>
    <col min="12047" max="12047" width="15.25" style="4" customWidth="1"/>
    <col min="12048" max="12048" width="14.75" style="4" customWidth="1"/>
    <col min="12049" max="12049" width="9.375" style="4" customWidth="1"/>
    <col min="12050" max="12050" width="10.25" style="4" customWidth="1"/>
    <col min="12051" max="12051" width="14.75" style="4" customWidth="1"/>
    <col min="12052" max="12052" width="17.125" style="4" customWidth="1"/>
    <col min="12053" max="12053" width="9.875" style="4" customWidth="1"/>
    <col min="12054" max="12054" width="10.125" style="4" customWidth="1"/>
    <col min="12055" max="12055" width="15.375" style="4" customWidth="1"/>
    <col min="12056" max="12056" width="18.125" style="4" customWidth="1"/>
    <col min="12057" max="12288" width="9.125" style="4"/>
    <col min="12289" max="12289" width="5.75" style="4" customWidth="1"/>
    <col min="12290" max="12290" width="98.75" style="4" customWidth="1"/>
    <col min="12291" max="12291" width="16.875" style="4" customWidth="1"/>
    <col min="12292" max="12292" width="11.75" style="4" customWidth="1"/>
    <col min="12293" max="12293" width="9.875" style="4" customWidth="1"/>
    <col min="12294" max="12294" width="10.75" style="4" customWidth="1"/>
    <col min="12295" max="12296" width="14.125" style="4" customWidth="1"/>
    <col min="12297" max="12297" width="9.375" style="4" customWidth="1"/>
    <col min="12298" max="12298" width="10.25" style="4" customWidth="1"/>
    <col min="12299" max="12300" width="14.75" style="4" customWidth="1"/>
    <col min="12301" max="12301" width="10.75" style="4" customWidth="1"/>
    <col min="12302" max="12302" width="10.125" style="4" customWidth="1"/>
    <col min="12303" max="12303" width="15.25" style="4" customWidth="1"/>
    <col min="12304" max="12304" width="14.75" style="4" customWidth="1"/>
    <col min="12305" max="12305" width="9.375" style="4" customWidth="1"/>
    <col min="12306" max="12306" width="10.25" style="4" customWidth="1"/>
    <col min="12307" max="12307" width="14.75" style="4" customWidth="1"/>
    <col min="12308" max="12308" width="17.125" style="4" customWidth="1"/>
    <col min="12309" max="12309" width="9.875" style="4" customWidth="1"/>
    <col min="12310" max="12310" width="10.125" style="4" customWidth="1"/>
    <col min="12311" max="12311" width="15.375" style="4" customWidth="1"/>
    <col min="12312" max="12312" width="18.125" style="4" customWidth="1"/>
    <col min="12313" max="12544" width="9.125" style="4"/>
    <col min="12545" max="12545" width="5.75" style="4" customWidth="1"/>
    <col min="12546" max="12546" width="98.75" style="4" customWidth="1"/>
    <col min="12547" max="12547" width="16.875" style="4" customWidth="1"/>
    <col min="12548" max="12548" width="11.75" style="4" customWidth="1"/>
    <col min="12549" max="12549" width="9.875" style="4" customWidth="1"/>
    <col min="12550" max="12550" width="10.75" style="4" customWidth="1"/>
    <col min="12551" max="12552" width="14.125" style="4" customWidth="1"/>
    <col min="12553" max="12553" width="9.375" style="4" customWidth="1"/>
    <col min="12554" max="12554" width="10.25" style="4" customWidth="1"/>
    <col min="12555" max="12556" width="14.75" style="4" customWidth="1"/>
    <col min="12557" max="12557" width="10.75" style="4" customWidth="1"/>
    <col min="12558" max="12558" width="10.125" style="4" customWidth="1"/>
    <col min="12559" max="12559" width="15.25" style="4" customWidth="1"/>
    <col min="12560" max="12560" width="14.75" style="4" customWidth="1"/>
    <col min="12561" max="12561" width="9.375" style="4" customWidth="1"/>
    <col min="12562" max="12562" width="10.25" style="4" customWidth="1"/>
    <col min="12563" max="12563" width="14.75" style="4" customWidth="1"/>
    <col min="12564" max="12564" width="17.125" style="4" customWidth="1"/>
    <col min="12565" max="12565" width="9.875" style="4" customWidth="1"/>
    <col min="12566" max="12566" width="10.125" style="4" customWidth="1"/>
    <col min="12567" max="12567" width="15.375" style="4" customWidth="1"/>
    <col min="12568" max="12568" width="18.125" style="4" customWidth="1"/>
    <col min="12569" max="12800" width="9.125" style="4"/>
    <col min="12801" max="12801" width="5.75" style="4" customWidth="1"/>
    <col min="12802" max="12802" width="98.75" style="4" customWidth="1"/>
    <col min="12803" max="12803" width="16.875" style="4" customWidth="1"/>
    <col min="12804" max="12804" width="11.75" style="4" customWidth="1"/>
    <col min="12805" max="12805" width="9.875" style="4" customWidth="1"/>
    <col min="12806" max="12806" width="10.75" style="4" customWidth="1"/>
    <col min="12807" max="12808" width="14.125" style="4" customWidth="1"/>
    <col min="12809" max="12809" width="9.375" style="4" customWidth="1"/>
    <col min="12810" max="12810" width="10.25" style="4" customWidth="1"/>
    <col min="12811" max="12812" width="14.75" style="4" customWidth="1"/>
    <col min="12813" max="12813" width="10.75" style="4" customWidth="1"/>
    <col min="12814" max="12814" width="10.125" style="4" customWidth="1"/>
    <col min="12815" max="12815" width="15.25" style="4" customWidth="1"/>
    <col min="12816" max="12816" width="14.75" style="4" customWidth="1"/>
    <col min="12817" max="12817" width="9.375" style="4" customWidth="1"/>
    <col min="12818" max="12818" width="10.25" style="4" customWidth="1"/>
    <col min="12819" max="12819" width="14.75" style="4" customWidth="1"/>
    <col min="12820" max="12820" width="17.125" style="4" customWidth="1"/>
    <col min="12821" max="12821" width="9.875" style="4" customWidth="1"/>
    <col min="12822" max="12822" width="10.125" style="4" customWidth="1"/>
    <col min="12823" max="12823" width="15.375" style="4" customWidth="1"/>
    <col min="12824" max="12824" width="18.125" style="4" customWidth="1"/>
    <col min="12825" max="13056" width="9.125" style="4"/>
    <col min="13057" max="13057" width="5.75" style="4" customWidth="1"/>
    <col min="13058" max="13058" width="98.75" style="4" customWidth="1"/>
    <col min="13059" max="13059" width="16.875" style="4" customWidth="1"/>
    <col min="13060" max="13060" width="11.75" style="4" customWidth="1"/>
    <col min="13061" max="13061" width="9.875" style="4" customWidth="1"/>
    <col min="13062" max="13062" width="10.75" style="4" customWidth="1"/>
    <col min="13063" max="13064" width="14.125" style="4" customWidth="1"/>
    <col min="13065" max="13065" width="9.375" style="4" customWidth="1"/>
    <col min="13066" max="13066" width="10.25" style="4" customWidth="1"/>
    <col min="13067" max="13068" width="14.75" style="4" customWidth="1"/>
    <col min="13069" max="13069" width="10.75" style="4" customWidth="1"/>
    <col min="13070" max="13070" width="10.125" style="4" customWidth="1"/>
    <col min="13071" max="13071" width="15.25" style="4" customWidth="1"/>
    <col min="13072" max="13072" width="14.75" style="4" customWidth="1"/>
    <col min="13073" max="13073" width="9.375" style="4" customWidth="1"/>
    <col min="13074" max="13074" width="10.25" style="4" customWidth="1"/>
    <col min="13075" max="13075" width="14.75" style="4" customWidth="1"/>
    <col min="13076" max="13076" width="17.125" style="4" customWidth="1"/>
    <col min="13077" max="13077" width="9.875" style="4" customWidth="1"/>
    <col min="13078" max="13078" width="10.125" style="4" customWidth="1"/>
    <col min="13079" max="13079" width="15.375" style="4" customWidth="1"/>
    <col min="13080" max="13080" width="18.125" style="4" customWidth="1"/>
    <col min="13081" max="13312" width="9.125" style="4"/>
    <col min="13313" max="13313" width="5.75" style="4" customWidth="1"/>
    <col min="13314" max="13314" width="98.75" style="4" customWidth="1"/>
    <col min="13315" max="13315" width="16.875" style="4" customWidth="1"/>
    <col min="13316" max="13316" width="11.75" style="4" customWidth="1"/>
    <col min="13317" max="13317" width="9.875" style="4" customWidth="1"/>
    <col min="13318" max="13318" width="10.75" style="4" customWidth="1"/>
    <col min="13319" max="13320" width="14.125" style="4" customWidth="1"/>
    <col min="13321" max="13321" width="9.375" style="4" customWidth="1"/>
    <col min="13322" max="13322" width="10.25" style="4" customWidth="1"/>
    <col min="13323" max="13324" width="14.75" style="4" customWidth="1"/>
    <col min="13325" max="13325" width="10.75" style="4" customWidth="1"/>
    <col min="13326" max="13326" width="10.125" style="4" customWidth="1"/>
    <col min="13327" max="13327" width="15.25" style="4" customWidth="1"/>
    <col min="13328" max="13328" width="14.75" style="4" customWidth="1"/>
    <col min="13329" max="13329" width="9.375" style="4" customWidth="1"/>
    <col min="13330" max="13330" width="10.25" style="4" customWidth="1"/>
    <col min="13331" max="13331" width="14.75" style="4" customWidth="1"/>
    <col min="13332" max="13332" width="17.125" style="4" customWidth="1"/>
    <col min="13333" max="13333" width="9.875" style="4" customWidth="1"/>
    <col min="13334" max="13334" width="10.125" style="4" customWidth="1"/>
    <col min="13335" max="13335" width="15.375" style="4" customWidth="1"/>
    <col min="13336" max="13336" width="18.125" style="4" customWidth="1"/>
    <col min="13337" max="13568" width="9.125" style="4"/>
    <col min="13569" max="13569" width="5.75" style="4" customWidth="1"/>
    <col min="13570" max="13570" width="98.75" style="4" customWidth="1"/>
    <col min="13571" max="13571" width="16.875" style="4" customWidth="1"/>
    <col min="13572" max="13572" width="11.75" style="4" customWidth="1"/>
    <col min="13573" max="13573" width="9.875" style="4" customWidth="1"/>
    <col min="13574" max="13574" width="10.75" style="4" customWidth="1"/>
    <col min="13575" max="13576" width="14.125" style="4" customWidth="1"/>
    <col min="13577" max="13577" width="9.375" style="4" customWidth="1"/>
    <col min="13578" max="13578" width="10.25" style="4" customWidth="1"/>
    <col min="13579" max="13580" width="14.75" style="4" customWidth="1"/>
    <col min="13581" max="13581" width="10.75" style="4" customWidth="1"/>
    <col min="13582" max="13582" width="10.125" style="4" customWidth="1"/>
    <col min="13583" max="13583" width="15.25" style="4" customWidth="1"/>
    <col min="13584" max="13584" width="14.75" style="4" customWidth="1"/>
    <col min="13585" max="13585" width="9.375" style="4" customWidth="1"/>
    <col min="13586" max="13586" width="10.25" style="4" customWidth="1"/>
    <col min="13587" max="13587" width="14.75" style="4" customWidth="1"/>
    <col min="13588" max="13588" width="17.125" style="4" customWidth="1"/>
    <col min="13589" max="13589" width="9.875" style="4" customWidth="1"/>
    <col min="13590" max="13590" width="10.125" style="4" customWidth="1"/>
    <col min="13591" max="13591" width="15.375" style="4" customWidth="1"/>
    <col min="13592" max="13592" width="18.125" style="4" customWidth="1"/>
    <col min="13593" max="13824" width="9.125" style="4"/>
    <col min="13825" max="13825" width="5.75" style="4" customWidth="1"/>
    <col min="13826" max="13826" width="98.75" style="4" customWidth="1"/>
    <col min="13827" max="13827" width="16.875" style="4" customWidth="1"/>
    <col min="13828" max="13828" width="11.75" style="4" customWidth="1"/>
    <col min="13829" max="13829" width="9.875" style="4" customWidth="1"/>
    <col min="13830" max="13830" width="10.75" style="4" customWidth="1"/>
    <col min="13831" max="13832" width="14.125" style="4" customWidth="1"/>
    <col min="13833" max="13833" width="9.375" style="4" customWidth="1"/>
    <col min="13834" max="13834" width="10.25" style="4" customWidth="1"/>
    <col min="13835" max="13836" width="14.75" style="4" customWidth="1"/>
    <col min="13837" max="13837" width="10.75" style="4" customWidth="1"/>
    <col min="13838" max="13838" width="10.125" style="4" customWidth="1"/>
    <col min="13839" max="13839" width="15.25" style="4" customWidth="1"/>
    <col min="13840" max="13840" width="14.75" style="4" customWidth="1"/>
    <col min="13841" max="13841" width="9.375" style="4" customWidth="1"/>
    <col min="13842" max="13842" width="10.25" style="4" customWidth="1"/>
    <col min="13843" max="13843" width="14.75" style="4" customWidth="1"/>
    <col min="13844" max="13844" width="17.125" style="4" customWidth="1"/>
    <col min="13845" max="13845" width="9.875" style="4" customWidth="1"/>
    <col min="13846" max="13846" width="10.125" style="4" customWidth="1"/>
    <col min="13847" max="13847" width="15.375" style="4" customWidth="1"/>
    <col min="13848" max="13848" width="18.125" style="4" customWidth="1"/>
    <col min="13849" max="14080" width="9.125" style="4"/>
    <col min="14081" max="14081" width="5.75" style="4" customWidth="1"/>
    <col min="14082" max="14082" width="98.75" style="4" customWidth="1"/>
    <col min="14083" max="14083" width="16.875" style="4" customWidth="1"/>
    <col min="14084" max="14084" width="11.75" style="4" customWidth="1"/>
    <col min="14085" max="14085" width="9.875" style="4" customWidth="1"/>
    <col min="14086" max="14086" width="10.75" style="4" customWidth="1"/>
    <col min="14087" max="14088" width="14.125" style="4" customWidth="1"/>
    <col min="14089" max="14089" width="9.375" style="4" customWidth="1"/>
    <col min="14090" max="14090" width="10.25" style="4" customWidth="1"/>
    <col min="14091" max="14092" width="14.75" style="4" customWidth="1"/>
    <col min="14093" max="14093" width="10.75" style="4" customWidth="1"/>
    <col min="14094" max="14094" width="10.125" style="4" customWidth="1"/>
    <col min="14095" max="14095" width="15.25" style="4" customWidth="1"/>
    <col min="14096" max="14096" width="14.75" style="4" customWidth="1"/>
    <col min="14097" max="14097" width="9.375" style="4" customWidth="1"/>
    <col min="14098" max="14098" width="10.25" style="4" customWidth="1"/>
    <col min="14099" max="14099" width="14.75" style="4" customWidth="1"/>
    <col min="14100" max="14100" width="17.125" style="4" customWidth="1"/>
    <col min="14101" max="14101" width="9.875" style="4" customWidth="1"/>
    <col min="14102" max="14102" width="10.125" style="4" customWidth="1"/>
    <col min="14103" max="14103" width="15.375" style="4" customWidth="1"/>
    <col min="14104" max="14104" width="18.125" style="4" customWidth="1"/>
    <col min="14105" max="14336" width="9.125" style="4"/>
    <col min="14337" max="14337" width="5.75" style="4" customWidth="1"/>
    <col min="14338" max="14338" width="98.75" style="4" customWidth="1"/>
    <col min="14339" max="14339" width="16.875" style="4" customWidth="1"/>
    <col min="14340" max="14340" width="11.75" style="4" customWidth="1"/>
    <col min="14341" max="14341" width="9.875" style="4" customWidth="1"/>
    <col min="14342" max="14342" width="10.75" style="4" customWidth="1"/>
    <col min="14343" max="14344" width="14.125" style="4" customWidth="1"/>
    <col min="14345" max="14345" width="9.375" style="4" customWidth="1"/>
    <col min="14346" max="14346" width="10.25" style="4" customWidth="1"/>
    <col min="14347" max="14348" width="14.75" style="4" customWidth="1"/>
    <col min="14349" max="14349" width="10.75" style="4" customWidth="1"/>
    <col min="14350" max="14350" width="10.125" style="4" customWidth="1"/>
    <col min="14351" max="14351" width="15.25" style="4" customWidth="1"/>
    <col min="14352" max="14352" width="14.75" style="4" customWidth="1"/>
    <col min="14353" max="14353" width="9.375" style="4" customWidth="1"/>
    <col min="14354" max="14354" width="10.25" style="4" customWidth="1"/>
    <col min="14355" max="14355" width="14.75" style="4" customWidth="1"/>
    <col min="14356" max="14356" width="17.125" style="4" customWidth="1"/>
    <col min="14357" max="14357" width="9.875" style="4" customWidth="1"/>
    <col min="14358" max="14358" width="10.125" style="4" customWidth="1"/>
    <col min="14359" max="14359" width="15.375" style="4" customWidth="1"/>
    <col min="14360" max="14360" width="18.125" style="4" customWidth="1"/>
    <col min="14361" max="14592" width="9.125" style="4"/>
    <col min="14593" max="14593" width="5.75" style="4" customWidth="1"/>
    <col min="14594" max="14594" width="98.75" style="4" customWidth="1"/>
    <col min="14595" max="14595" width="16.875" style="4" customWidth="1"/>
    <col min="14596" max="14596" width="11.75" style="4" customWidth="1"/>
    <col min="14597" max="14597" width="9.875" style="4" customWidth="1"/>
    <col min="14598" max="14598" width="10.75" style="4" customWidth="1"/>
    <col min="14599" max="14600" width="14.125" style="4" customWidth="1"/>
    <col min="14601" max="14601" width="9.375" style="4" customWidth="1"/>
    <col min="14602" max="14602" width="10.25" style="4" customWidth="1"/>
    <col min="14603" max="14604" width="14.75" style="4" customWidth="1"/>
    <col min="14605" max="14605" width="10.75" style="4" customWidth="1"/>
    <col min="14606" max="14606" width="10.125" style="4" customWidth="1"/>
    <col min="14607" max="14607" width="15.25" style="4" customWidth="1"/>
    <col min="14608" max="14608" width="14.75" style="4" customWidth="1"/>
    <col min="14609" max="14609" width="9.375" style="4" customWidth="1"/>
    <col min="14610" max="14610" width="10.25" style="4" customWidth="1"/>
    <col min="14611" max="14611" width="14.75" style="4" customWidth="1"/>
    <col min="14612" max="14612" width="17.125" style="4" customWidth="1"/>
    <col min="14613" max="14613" width="9.875" style="4" customWidth="1"/>
    <col min="14614" max="14614" width="10.125" style="4" customWidth="1"/>
    <col min="14615" max="14615" width="15.375" style="4" customWidth="1"/>
    <col min="14616" max="14616" width="18.125" style="4" customWidth="1"/>
    <col min="14617" max="14848" width="9.125" style="4"/>
    <col min="14849" max="14849" width="5.75" style="4" customWidth="1"/>
    <col min="14850" max="14850" width="98.75" style="4" customWidth="1"/>
    <col min="14851" max="14851" width="16.875" style="4" customWidth="1"/>
    <col min="14852" max="14852" width="11.75" style="4" customWidth="1"/>
    <col min="14853" max="14853" width="9.875" style="4" customWidth="1"/>
    <col min="14854" max="14854" width="10.75" style="4" customWidth="1"/>
    <col min="14855" max="14856" width="14.125" style="4" customWidth="1"/>
    <col min="14857" max="14857" width="9.375" style="4" customWidth="1"/>
    <col min="14858" max="14858" width="10.25" style="4" customWidth="1"/>
    <col min="14859" max="14860" width="14.75" style="4" customWidth="1"/>
    <col min="14861" max="14861" width="10.75" style="4" customWidth="1"/>
    <col min="14862" max="14862" width="10.125" style="4" customWidth="1"/>
    <col min="14863" max="14863" width="15.25" style="4" customWidth="1"/>
    <col min="14864" max="14864" width="14.75" style="4" customWidth="1"/>
    <col min="14865" max="14865" width="9.375" style="4" customWidth="1"/>
    <col min="14866" max="14866" width="10.25" style="4" customWidth="1"/>
    <col min="14867" max="14867" width="14.75" style="4" customWidth="1"/>
    <col min="14868" max="14868" width="17.125" style="4" customWidth="1"/>
    <col min="14869" max="14869" width="9.875" style="4" customWidth="1"/>
    <col min="14870" max="14870" width="10.125" style="4" customWidth="1"/>
    <col min="14871" max="14871" width="15.375" style="4" customWidth="1"/>
    <col min="14872" max="14872" width="18.125" style="4" customWidth="1"/>
    <col min="14873" max="15104" width="9.125" style="4"/>
    <col min="15105" max="15105" width="5.75" style="4" customWidth="1"/>
    <col min="15106" max="15106" width="98.75" style="4" customWidth="1"/>
    <col min="15107" max="15107" width="16.875" style="4" customWidth="1"/>
    <col min="15108" max="15108" width="11.75" style="4" customWidth="1"/>
    <col min="15109" max="15109" width="9.875" style="4" customWidth="1"/>
    <col min="15110" max="15110" width="10.75" style="4" customWidth="1"/>
    <col min="15111" max="15112" width="14.125" style="4" customWidth="1"/>
    <col min="15113" max="15113" width="9.375" style="4" customWidth="1"/>
    <col min="15114" max="15114" width="10.25" style="4" customWidth="1"/>
    <col min="15115" max="15116" width="14.75" style="4" customWidth="1"/>
    <col min="15117" max="15117" width="10.75" style="4" customWidth="1"/>
    <col min="15118" max="15118" width="10.125" style="4" customWidth="1"/>
    <col min="15119" max="15119" width="15.25" style="4" customWidth="1"/>
    <col min="15120" max="15120" width="14.75" style="4" customWidth="1"/>
    <col min="15121" max="15121" width="9.375" style="4" customWidth="1"/>
    <col min="15122" max="15122" width="10.25" style="4" customWidth="1"/>
    <col min="15123" max="15123" width="14.75" style="4" customWidth="1"/>
    <col min="15124" max="15124" width="17.125" style="4" customWidth="1"/>
    <col min="15125" max="15125" width="9.875" style="4" customWidth="1"/>
    <col min="15126" max="15126" width="10.125" style="4" customWidth="1"/>
    <col min="15127" max="15127" width="15.375" style="4" customWidth="1"/>
    <col min="15128" max="15128" width="18.125" style="4" customWidth="1"/>
    <col min="15129" max="15360" width="9.125" style="4"/>
    <col min="15361" max="15361" width="5.75" style="4" customWidth="1"/>
    <col min="15362" max="15362" width="98.75" style="4" customWidth="1"/>
    <col min="15363" max="15363" width="16.875" style="4" customWidth="1"/>
    <col min="15364" max="15364" width="11.75" style="4" customWidth="1"/>
    <col min="15365" max="15365" width="9.875" style="4" customWidth="1"/>
    <col min="15366" max="15366" width="10.75" style="4" customWidth="1"/>
    <col min="15367" max="15368" width="14.125" style="4" customWidth="1"/>
    <col min="15369" max="15369" width="9.375" style="4" customWidth="1"/>
    <col min="15370" max="15370" width="10.25" style="4" customWidth="1"/>
    <col min="15371" max="15372" width="14.75" style="4" customWidth="1"/>
    <col min="15373" max="15373" width="10.75" style="4" customWidth="1"/>
    <col min="15374" max="15374" width="10.125" style="4" customWidth="1"/>
    <col min="15375" max="15375" width="15.25" style="4" customWidth="1"/>
    <col min="15376" max="15376" width="14.75" style="4" customWidth="1"/>
    <col min="15377" max="15377" width="9.375" style="4" customWidth="1"/>
    <col min="15378" max="15378" width="10.25" style="4" customWidth="1"/>
    <col min="15379" max="15379" width="14.75" style="4" customWidth="1"/>
    <col min="15380" max="15380" width="17.125" style="4" customWidth="1"/>
    <col min="15381" max="15381" width="9.875" style="4" customWidth="1"/>
    <col min="15382" max="15382" width="10.125" style="4" customWidth="1"/>
    <col min="15383" max="15383" width="15.375" style="4" customWidth="1"/>
    <col min="15384" max="15384" width="18.125" style="4" customWidth="1"/>
    <col min="15385" max="15616" width="9.125" style="4"/>
    <col min="15617" max="15617" width="5.75" style="4" customWidth="1"/>
    <col min="15618" max="15618" width="98.75" style="4" customWidth="1"/>
    <col min="15619" max="15619" width="16.875" style="4" customWidth="1"/>
    <col min="15620" max="15620" width="11.75" style="4" customWidth="1"/>
    <col min="15621" max="15621" width="9.875" style="4" customWidth="1"/>
    <col min="15622" max="15622" width="10.75" style="4" customWidth="1"/>
    <col min="15623" max="15624" width="14.125" style="4" customWidth="1"/>
    <col min="15625" max="15625" width="9.375" style="4" customWidth="1"/>
    <col min="15626" max="15626" width="10.25" style="4" customWidth="1"/>
    <col min="15627" max="15628" width="14.75" style="4" customWidth="1"/>
    <col min="15629" max="15629" width="10.75" style="4" customWidth="1"/>
    <col min="15630" max="15630" width="10.125" style="4" customWidth="1"/>
    <col min="15631" max="15631" width="15.25" style="4" customWidth="1"/>
    <col min="15632" max="15632" width="14.75" style="4" customWidth="1"/>
    <col min="15633" max="15633" width="9.375" style="4" customWidth="1"/>
    <col min="15634" max="15634" width="10.25" style="4" customWidth="1"/>
    <col min="15635" max="15635" width="14.75" style="4" customWidth="1"/>
    <col min="15636" max="15636" width="17.125" style="4" customWidth="1"/>
    <col min="15637" max="15637" width="9.875" style="4" customWidth="1"/>
    <col min="15638" max="15638" width="10.125" style="4" customWidth="1"/>
    <col min="15639" max="15639" width="15.375" style="4" customWidth="1"/>
    <col min="15640" max="15640" width="18.125" style="4" customWidth="1"/>
    <col min="15641" max="15872" width="9.125" style="4"/>
    <col min="15873" max="15873" width="5.75" style="4" customWidth="1"/>
    <col min="15874" max="15874" width="98.75" style="4" customWidth="1"/>
    <col min="15875" max="15875" width="16.875" style="4" customWidth="1"/>
    <col min="15876" max="15876" width="11.75" style="4" customWidth="1"/>
    <col min="15877" max="15877" width="9.875" style="4" customWidth="1"/>
    <col min="15878" max="15878" width="10.75" style="4" customWidth="1"/>
    <col min="15879" max="15880" width="14.125" style="4" customWidth="1"/>
    <col min="15881" max="15881" width="9.375" style="4" customWidth="1"/>
    <col min="15882" max="15882" width="10.25" style="4" customWidth="1"/>
    <col min="15883" max="15884" width="14.75" style="4" customWidth="1"/>
    <col min="15885" max="15885" width="10.75" style="4" customWidth="1"/>
    <col min="15886" max="15886" width="10.125" style="4" customWidth="1"/>
    <col min="15887" max="15887" width="15.25" style="4" customWidth="1"/>
    <col min="15888" max="15888" width="14.75" style="4" customWidth="1"/>
    <col min="15889" max="15889" width="9.375" style="4" customWidth="1"/>
    <col min="15890" max="15890" width="10.25" style="4" customWidth="1"/>
    <col min="15891" max="15891" width="14.75" style="4" customWidth="1"/>
    <col min="15892" max="15892" width="17.125" style="4" customWidth="1"/>
    <col min="15893" max="15893" width="9.875" style="4" customWidth="1"/>
    <col min="15894" max="15894" width="10.125" style="4" customWidth="1"/>
    <col min="15895" max="15895" width="15.375" style="4" customWidth="1"/>
    <col min="15896" max="15896" width="18.125" style="4" customWidth="1"/>
    <col min="15897" max="16128" width="9.125" style="4"/>
    <col min="16129" max="16129" width="5.75" style="4" customWidth="1"/>
    <col min="16130" max="16130" width="98.75" style="4" customWidth="1"/>
    <col min="16131" max="16131" width="16.875" style="4" customWidth="1"/>
    <col min="16132" max="16132" width="11.75" style="4" customWidth="1"/>
    <col min="16133" max="16133" width="9.875" style="4" customWidth="1"/>
    <col min="16134" max="16134" width="10.75" style="4" customWidth="1"/>
    <col min="16135" max="16136" width="14.125" style="4" customWidth="1"/>
    <col min="16137" max="16137" width="9.375" style="4" customWidth="1"/>
    <col min="16138" max="16138" width="10.25" style="4" customWidth="1"/>
    <col min="16139" max="16140" width="14.75" style="4" customWidth="1"/>
    <col min="16141" max="16141" width="10.75" style="4" customWidth="1"/>
    <col min="16142" max="16142" width="10.125" style="4" customWidth="1"/>
    <col min="16143" max="16143" width="15.25" style="4" customWidth="1"/>
    <col min="16144" max="16144" width="14.75" style="4" customWidth="1"/>
    <col min="16145" max="16145" width="9.375" style="4" customWidth="1"/>
    <col min="16146" max="16146" width="10.25" style="4" customWidth="1"/>
    <col min="16147" max="16147" width="14.75" style="4" customWidth="1"/>
    <col min="16148" max="16148" width="17.125" style="4" customWidth="1"/>
    <col min="16149" max="16149" width="9.875" style="4" customWidth="1"/>
    <col min="16150" max="16150" width="10.125" style="4" customWidth="1"/>
    <col min="16151" max="16151" width="15.375" style="4" customWidth="1"/>
    <col min="16152" max="16152" width="18.125" style="4" customWidth="1"/>
    <col min="16153" max="16384" width="9.125" style="4"/>
  </cols>
  <sheetData>
    <row r="2" spans="1:24" ht="15" x14ac:dyDescent="0.2">
      <c r="A2" s="228" t="s">
        <v>89</v>
      </c>
      <c r="B2" s="228"/>
      <c r="C2" s="228"/>
      <c r="D2" s="228"/>
      <c r="E2" s="228"/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8"/>
      <c r="Q2" s="27"/>
      <c r="R2" s="27"/>
      <c r="S2" s="26"/>
      <c r="T2" s="26"/>
      <c r="U2" s="27"/>
      <c r="V2" s="27"/>
      <c r="W2" s="26"/>
      <c r="X2" s="26"/>
    </row>
    <row r="3" spans="1:24" ht="15" x14ac:dyDescent="0.2">
      <c r="A3" s="83"/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27"/>
      <c r="R3" s="27"/>
      <c r="S3" s="26"/>
      <c r="T3" s="26"/>
      <c r="U3" s="27"/>
      <c r="V3" s="27"/>
      <c r="W3" s="26"/>
      <c r="X3" s="26"/>
    </row>
    <row r="4" spans="1:24" x14ac:dyDescent="0.2">
      <c r="B4" s="60" t="s">
        <v>77</v>
      </c>
      <c r="C4" s="81" t="s">
        <v>76</v>
      </c>
      <c r="D4" s="49"/>
      <c r="E4" s="49"/>
      <c r="F4" s="49"/>
      <c r="G4" s="50"/>
      <c r="H4" s="26"/>
      <c r="I4" s="27"/>
      <c r="J4" s="50"/>
      <c r="K4" s="49"/>
      <c r="L4" s="49"/>
      <c r="M4" s="49"/>
      <c r="N4" s="49"/>
      <c r="O4" s="26"/>
      <c r="P4" s="26"/>
      <c r="Q4" s="27"/>
      <c r="R4" s="50"/>
      <c r="S4" s="28"/>
      <c r="T4" s="29"/>
      <c r="U4" s="27"/>
      <c r="V4" s="27"/>
      <c r="W4" s="26"/>
      <c r="X4" s="26"/>
    </row>
    <row r="5" spans="1:24" x14ac:dyDescent="0.2">
      <c r="B5" s="60" t="s">
        <v>73</v>
      </c>
      <c r="C5" s="81" t="s">
        <v>120</v>
      </c>
      <c r="D5" s="49"/>
      <c r="E5" s="49"/>
      <c r="F5" s="49"/>
      <c r="G5" s="50"/>
      <c r="H5" s="26"/>
      <c r="I5" s="27"/>
      <c r="J5" s="50"/>
      <c r="K5" s="49"/>
      <c r="L5" s="49"/>
      <c r="M5" s="49"/>
      <c r="N5" s="49"/>
      <c r="O5" s="26"/>
      <c r="P5" s="26"/>
      <c r="Q5" s="27"/>
      <c r="R5" s="50"/>
      <c r="S5" s="28"/>
      <c r="T5" s="29"/>
      <c r="U5" s="27"/>
      <c r="V5" s="27"/>
      <c r="W5" s="26"/>
      <c r="X5" s="26"/>
    </row>
    <row r="6" spans="1:24" x14ac:dyDescent="0.2">
      <c r="B6" s="60" t="s">
        <v>74</v>
      </c>
      <c r="C6" s="81" t="s">
        <v>121</v>
      </c>
      <c r="D6" s="49"/>
      <c r="E6" s="49"/>
      <c r="F6" s="49"/>
      <c r="G6" s="50"/>
      <c r="H6" s="26"/>
      <c r="I6" s="27"/>
      <c r="J6" s="50"/>
      <c r="K6" s="49"/>
      <c r="L6" s="49"/>
      <c r="M6" s="49"/>
      <c r="N6" s="49"/>
      <c r="O6" s="26"/>
      <c r="P6" s="26"/>
      <c r="Q6" s="27"/>
      <c r="R6" s="50"/>
      <c r="S6" s="28"/>
      <c r="T6" s="29"/>
      <c r="U6" s="27"/>
      <c r="V6" s="27"/>
      <c r="W6" s="26"/>
      <c r="X6" s="26"/>
    </row>
    <row r="7" spans="1:24" x14ac:dyDescent="0.2">
      <c r="B7" s="60" t="s">
        <v>75</v>
      </c>
      <c r="C7" s="82">
        <v>42778</v>
      </c>
      <c r="D7" s="49"/>
      <c r="E7" s="49"/>
      <c r="F7" s="51"/>
      <c r="G7" s="50"/>
      <c r="H7" s="26"/>
      <c r="I7" s="27"/>
      <c r="J7" s="50"/>
      <c r="K7" s="49"/>
      <c r="L7" s="49"/>
      <c r="M7" s="49"/>
      <c r="N7" s="51"/>
      <c r="O7" s="26"/>
      <c r="P7" s="26"/>
      <c r="Q7" s="27"/>
      <c r="R7" s="50"/>
      <c r="S7" s="28"/>
      <c r="T7" s="29"/>
      <c r="U7" s="27"/>
      <c r="V7" s="27"/>
      <c r="W7" s="26"/>
      <c r="X7" s="26"/>
    </row>
    <row r="8" spans="1:24" x14ac:dyDescent="0.2">
      <c r="B8" s="60" t="s">
        <v>78</v>
      </c>
      <c r="C8" s="128">
        <v>0.26850000000000002</v>
      </c>
      <c r="D8" s="30"/>
      <c r="E8" s="30"/>
      <c r="F8" s="30"/>
      <c r="H8" s="26"/>
      <c r="I8" s="27"/>
      <c r="J8" s="50"/>
      <c r="K8" s="49"/>
      <c r="L8" s="30"/>
      <c r="M8" s="30"/>
      <c r="N8" s="30"/>
      <c r="O8" s="26"/>
      <c r="P8" s="26"/>
      <c r="Q8" s="27"/>
      <c r="R8" s="50"/>
      <c r="S8" s="28"/>
      <c r="T8" s="29"/>
      <c r="U8" s="27"/>
      <c r="V8" s="27"/>
      <c r="W8" s="26"/>
      <c r="X8" s="26"/>
    </row>
    <row r="9" spans="1:24" x14ac:dyDescent="0.2">
      <c r="A9" s="80"/>
      <c r="B9" s="80"/>
      <c r="C9" s="31"/>
      <c r="D9" s="32"/>
      <c r="E9" s="27"/>
      <c r="F9" s="27"/>
      <c r="G9" s="26"/>
      <c r="H9" s="26"/>
      <c r="I9" s="27"/>
      <c r="J9" s="50"/>
      <c r="K9" s="232"/>
      <c r="L9" s="232"/>
      <c r="M9" s="4"/>
      <c r="N9" s="27"/>
      <c r="O9" s="26"/>
      <c r="P9" s="26"/>
      <c r="Q9" s="27"/>
      <c r="R9" s="50"/>
      <c r="S9" s="232"/>
      <c r="T9" s="232"/>
      <c r="U9" s="27"/>
      <c r="V9" s="27"/>
      <c r="W9" s="26"/>
      <c r="X9" s="26"/>
    </row>
    <row r="10" spans="1:24" s="84" customFormat="1" x14ac:dyDescent="0.2">
      <c r="A10" s="233" t="s">
        <v>62</v>
      </c>
      <c r="B10" s="233" t="s">
        <v>79</v>
      </c>
      <c r="C10" s="235" t="s">
        <v>80</v>
      </c>
      <c r="D10" s="237" t="s">
        <v>81</v>
      </c>
      <c r="E10" s="229" t="s">
        <v>86</v>
      </c>
      <c r="F10" s="229"/>
      <c r="G10" s="229"/>
      <c r="H10" s="229"/>
      <c r="I10" s="229" t="s">
        <v>87</v>
      </c>
      <c r="J10" s="229"/>
      <c r="K10" s="229"/>
      <c r="L10" s="229"/>
      <c r="M10" s="229" t="s">
        <v>88</v>
      </c>
      <c r="N10" s="229"/>
      <c r="O10" s="229"/>
      <c r="P10" s="229"/>
      <c r="Q10" s="230"/>
      <c r="R10" s="230"/>
      <c r="S10" s="230"/>
      <c r="T10" s="230"/>
      <c r="U10" s="230"/>
      <c r="V10" s="230"/>
      <c r="W10" s="230"/>
      <c r="X10" s="230"/>
    </row>
    <row r="11" spans="1:24" s="84" customFormat="1" ht="21" x14ac:dyDescent="0.2">
      <c r="A11" s="234"/>
      <c r="B11" s="234"/>
      <c r="C11" s="236"/>
      <c r="D11" s="238"/>
      <c r="E11" s="85" t="s">
        <v>82</v>
      </c>
      <c r="F11" s="85" t="s">
        <v>83</v>
      </c>
      <c r="G11" s="86" t="s">
        <v>84</v>
      </c>
      <c r="H11" s="86" t="s">
        <v>85</v>
      </c>
      <c r="I11" s="85" t="s">
        <v>82</v>
      </c>
      <c r="J11" s="85" t="s">
        <v>83</v>
      </c>
      <c r="K11" s="86" t="s">
        <v>84</v>
      </c>
      <c r="L11" s="86" t="s">
        <v>85</v>
      </c>
      <c r="M11" s="85" t="s">
        <v>82</v>
      </c>
      <c r="N11" s="85" t="s">
        <v>83</v>
      </c>
      <c r="O11" s="86" t="s">
        <v>84</v>
      </c>
      <c r="P11" s="86" t="s">
        <v>85</v>
      </c>
      <c r="Q11" s="87"/>
      <c r="R11" s="87"/>
      <c r="S11" s="88"/>
      <c r="T11" s="88"/>
      <c r="U11" s="87"/>
      <c r="V11" s="87"/>
      <c r="W11" s="88"/>
      <c r="X11" s="88"/>
    </row>
    <row r="12" spans="1:24" x14ac:dyDescent="0.2">
      <c r="A12" s="65"/>
      <c r="B12" s="66"/>
      <c r="C12" s="67"/>
      <c r="D12" s="68"/>
      <c r="E12" s="68"/>
      <c r="F12" s="68"/>
      <c r="G12" s="69"/>
      <c r="H12" s="69"/>
      <c r="I12" s="68"/>
      <c r="J12" s="68"/>
      <c r="K12" s="69"/>
      <c r="L12" s="69"/>
      <c r="M12" s="68"/>
      <c r="N12" s="68"/>
      <c r="O12" s="69"/>
      <c r="P12" s="70"/>
      <c r="Q12" s="53"/>
      <c r="R12" s="53"/>
      <c r="S12" s="54"/>
      <c r="T12" s="54"/>
      <c r="U12" s="53"/>
      <c r="V12" s="53"/>
      <c r="W12" s="54"/>
      <c r="X12" s="54"/>
    </row>
    <row r="13" spans="1:24" x14ac:dyDescent="0.2">
      <c r="A13" s="61">
        <v>1</v>
      </c>
      <c r="B13" s="63" t="s">
        <v>11</v>
      </c>
      <c r="C13" s="39">
        <f>Orçamento!I14</f>
        <v>1247.6099999999999</v>
      </c>
      <c r="D13" s="44">
        <f>(C13/C19)</f>
        <v>5.1999999999999998E-3</v>
      </c>
      <c r="E13" s="78">
        <v>1</v>
      </c>
      <c r="F13" s="78">
        <v>1</v>
      </c>
      <c r="G13" s="79">
        <f>C13</f>
        <v>1247.6099999999999</v>
      </c>
      <c r="H13" s="79">
        <f>G13</f>
        <v>1247.6099999999999</v>
      </c>
      <c r="I13" s="44">
        <v>0</v>
      </c>
      <c r="J13" s="44">
        <v>1</v>
      </c>
      <c r="K13" s="40">
        <v>0</v>
      </c>
      <c r="L13" s="40">
        <f>K13+H13</f>
        <v>1247.6099999999999</v>
      </c>
      <c r="M13" s="44">
        <v>0</v>
      </c>
      <c r="N13" s="44">
        <v>1</v>
      </c>
      <c r="O13" s="40">
        <v>0</v>
      </c>
      <c r="P13" s="43">
        <f>C13</f>
        <v>1247.6099999999999</v>
      </c>
      <c r="Q13" s="37"/>
      <c r="R13" s="37"/>
      <c r="S13" s="38"/>
      <c r="T13" s="38"/>
      <c r="U13" s="37"/>
      <c r="V13" s="37"/>
      <c r="W13" s="38"/>
      <c r="X13" s="38"/>
    </row>
    <row r="14" spans="1:24" x14ac:dyDescent="0.2">
      <c r="A14" s="62">
        <v>2</v>
      </c>
      <c r="B14" s="64" t="s">
        <v>14</v>
      </c>
      <c r="C14" s="43">
        <f>Orçamento!I19</f>
        <v>1771.4</v>
      </c>
      <c r="D14" s="44">
        <f>(C14/C19)</f>
        <v>7.4000000000000003E-3</v>
      </c>
      <c r="E14" s="78">
        <v>1</v>
      </c>
      <c r="F14" s="78">
        <v>1</v>
      </c>
      <c r="G14" s="79">
        <f>C14</f>
        <v>1771.4</v>
      </c>
      <c r="H14" s="79">
        <f>G14</f>
        <v>1771.4</v>
      </c>
      <c r="I14" s="44">
        <v>0</v>
      </c>
      <c r="J14" s="44">
        <v>1</v>
      </c>
      <c r="K14" s="40">
        <v>0</v>
      </c>
      <c r="L14" s="40">
        <f>K14+H14</f>
        <v>1771.4</v>
      </c>
      <c r="M14" s="44">
        <v>0</v>
      </c>
      <c r="N14" s="44">
        <v>1</v>
      </c>
      <c r="O14" s="40">
        <v>0</v>
      </c>
      <c r="P14" s="43">
        <f t="shared" ref="P14:P17" si="0">C14</f>
        <v>1771.4</v>
      </c>
      <c r="Q14" s="41"/>
      <c r="R14" s="41"/>
      <c r="S14" s="42"/>
      <c r="T14" s="42"/>
      <c r="U14" s="41"/>
      <c r="V14" s="41"/>
      <c r="W14" s="42"/>
      <c r="X14" s="42"/>
    </row>
    <row r="15" spans="1:24" x14ac:dyDescent="0.2">
      <c r="A15" s="62">
        <v>3</v>
      </c>
      <c r="B15" s="64" t="s">
        <v>18</v>
      </c>
      <c r="C15" s="43">
        <f>Orçamento!I35</f>
        <v>232960</v>
      </c>
      <c r="D15" s="44">
        <f>(C15/C19)</f>
        <v>0.9768</v>
      </c>
      <c r="E15" s="78">
        <v>0.35</v>
      </c>
      <c r="F15" s="78">
        <v>0.35</v>
      </c>
      <c r="G15" s="79">
        <f>C15*E15</f>
        <v>81536</v>
      </c>
      <c r="H15" s="79">
        <f>G15</f>
        <v>81536</v>
      </c>
      <c r="I15" s="78">
        <v>0.32</v>
      </c>
      <c r="J15" s="78">
        <v>0.67</v>
      </c>
      <c r="K15" s="79">
        <f>C15*I15</f>
        <v>74547.199999999997</v>
      </c>
      <c r="L15" s="79">
        <f>(G15+K15)</f>
        <v>156083.20000000001</v>
      </c>
      <c r="M15" s="78">
        <v>0.33</v>
      </c>
      <c r="N15" s="78">
        <v>1</v>
      </c>
      <c r="O15" s="79">
        <f>M15*C15</f>
        <v>76876.800000000003</v>
      </c>
      <c r="P15" s="43">
        <f t="shared" si="0"/>
        <v>232960</v>
      </c>
      <c r="Q15" s="41"/>
      <c r="R15" s="41"/>
      <c r="S15" s="42"/>
      <c r="T15" s="42"/>
      <c r="U15" s="41"/>
      <c r="V15" s="41"/>
      <c r="W15" s="42"/>
      <c r="X15" s="42"/>
    </row>
    <row r="16" spans="1:24" x14ac:dyDescent="0.2">
      <c r="A16" s="62">
        <v>4</v>
      </c>
      <c r="B16" s="64" t="s">
        <v>25</v>
      </c>
      <c r="C16" s="43">
        <f>Orçamento!I39</f>
        <v>25.23</v>
      </c>
      <c r="D16" s="44">
        <f>(C16/C19)</f>
        <v>1E-4</v>
      </c>
      <c r="E16" s="44">
        <v>0</v>
      </c>
      <c r="F16" s="44">
        <v>0</v>
      </c>
      <c r="G16" s="40">
        <v>0</v>
      </c>
      <c r="H16" s="40">
        <f>G16</f>
        <v>0</v>
      </c>
      <c r="I16" s="78">
        <v>1</v>
      </c>
      <c r="J16" s="78">
        <v>1</v>
      </c>
      <c r="K16" s="127">
        <f>C16</f>
        <v>25.23</v>
      </c>
      <c r="L16" s="79">
        <f>(G16+K16)</f>
        <v>25.23</v>
      </c>
      <c r="M16" s="44">
        <v>0</v>
      </c>
      <c r="N16" s="44">
        <v>1</v>
      </c>
      <c r="O16" s="40">
        <v>0</v>
      </c>
      <c r="P16" s="43">
        <f t="shared" si="0"/>
        <v>25.23</v>
      </c>
      <c r="Q16" s="41"/>
      <c r="R16" s="41"/>
      <c r="S16" s="42"/>
      <c r="T16" s="42"/>
      <c r="U16" s="41"/>
      <c r="V16" s="41"/>
      <c r="W16" s="42"/>
      <c r="X16" s="42"/>
    </row>
    <row r="17" spans="1:24" x14ac:dyDescent="0.2">
      <c r="A17" s="71">
        <v>5</v>
      </c>
      <c r="B17" s="72" t="s">
        <v>23</v>
      </c>
      <c r="C17" s="45">
        <f>Orçamento!I45</f>
        <v>2495.16</v>
      </c>
      <c r="D17" s="44">
        <f>(C17/C19)</f>
        <v>1.0500000000000001E-2</v>
      </c>
      <c r="E17" s="44">
        <v>0</v>
      </c>
      <c r="F17" s="44">
        <v>0</v>
      </c>
      <c r="G17" s="74">
        <v>0</v>
      </c>
      <c r="H17" s="40">
        <f>G17</f>
        <v>0</v>
      </c>
      <c r="I17" s="73">
        <v>0</v>
      </c>
      <c r="J17" s="44">
        <v>0</v>
      </c>
      <c r="K17" s="74">
        <v>0</v>
      </c>
      <c r="L17" s="40">
        <f>K17+H17</f>
        <v>0</v>
      </c>
      <c r="M17" s="78">
        <v>1</v>
      </c>
      <c r="N17" s="78">
        <v>1</v>
      </c>
      <c r="O17" s="45">
        <f>C17</f>
        <v>2495.16</v>
      </c>
      <c r="P17" s="43">
        <f t="shared" si="0"/>
        <v>2495.16</v>
      </c>
      <c r="Q17" s="41"/>
      <c r="R17" s="41"/>
      <c r="S17" s="42"/>
      <c r="T17" s="42"/>
      <c r="U17" s="41"/>
      <c r="V17" s="41"/>
      <c r="W17" s="42"/>
      <c r="X17" s="42"/>
    </row>
    <row r="18" spans="1:24" x14ac:dyDescent="0.2">
      <c r="A18" s="75"/>
      <c r="B18" s="76"/>
      <c r="C18" s="46"/>
      <c r="D18" s="33"/>
      <c r="E18" s="34"/>
      <c r="F18" s="34"/>
      <c r="G18" s="77"/>
      <c r="H18" s="77"/>
      <c r="I18" s="34"/>
      <c r="J18" s="34"/>
      <c r="K18" s="35"/>
      <c r="L18" s="35"/>
      <c r="M18" s="34"/>
      <c r="N18" s="34"/>
      <c r="O18" s="35"/>
      <c r="P18" s="36"/>
      <c r="Q18" s="37"/>
      <c r="R18" s="37"/>
      <c r="S18" s="38"/>
      <c r="T18" s="38"/>
      <c r="U18" s="37"/>
      <c r="V18" s="37"/>
      <c r="W18" s="38"/>
      <c r="X18" s="38"/>
    </row>
    <row r="19" spans="1:24" s="84" customFormat="1" x14ac:dyDescent="0.2">
      <c r="A19" s="231" t="s">
        <v>69</v>
      </c>
      <c r="B19" s="231"/>
      <c r="C19" s="89">
        <f>SUM(C13:C18)</f>
        <v>238499.4</v>
      </c>
      <c r="D19" s="90">
        <v>1</v>
      </c>
      <c r="E19" s="90">
        <v>0.35249999999999998</v>
      </c>
      <c r="F19" s="90">
        <v>0.35249999999999998</v>
      </c>
      <c r="G19" s="89">
        <f>SUM(G13:G17)</f>
        <v>84555.01</v>
      </c>
      <c r="H19" s="89">
        <f>G19</f>
        <v>84555.01</v>
      </c>
      <c r="I19" s="90">
        <v>0.31909999999999999</v>
      </c>
      <c r="J19" s="90">
        <v>0.67159999999999997</v>
      </c>
      <c r="K19" s="89">
        <f>SUM(K13:K17)</f>
        <v>74572.429999999993</v>
      </c>
      <c r="L19" s="89">
        <f>K19+H19</f>
        <v>159127.44</v>
      </c>
      <c r="M19" s="90">
        <v>0.32840000000000003</v>
      </c>
      <c r="N19" s="90">
        <v>1</v>
      </c>
      <c r="O19" s="89">
        <f>SUM(O13:O17)</f>
        <v>79371.960000000006</v>
      </c>
      <c r="P19" s="89">
        <f>O19+L19</f>
        <v>238499.4</v>
      </c>
      <c r="Q19" s="91"/>
      <c r="R19" s="91"/>
      <c r="S19" s="92"/>
      <c r="T19" s="92"/>
      <c r="U19" s="91"/>
      <c r="V19" s="91"/>
      <c r="W19" s="92"/>
      <c r="X19" s="92"/>
    </row>
    <row r="20" spans="1:24" x14ac:dyDescent="0.2">
      <c r="A20" s="47"/>
    </row>
    <row r="21" spans="1:24" x14ac:dyDescent="0.2">
      <c r="A21" s="47"/>
    </row>
    <row r="22" spans="1:24" x14ac:dyDescent="0.2">
      <c r="A22" s="47"/>
    </row>
    <row r="23" spans="1:24" x14ac:dyDescent="0.2">
      <c r="A23" s="47"/>
    </row>
    <row r="24" spans="1:24" x14ac:dyDescent="0.2">
      <c r="A24" s="47"/>
    </row>
    <row r="25" spans="1:24" x14ac:dyDescent="0.2">
      <c r="A25" s="47"/>
    </row>
    <row r="26" spans="1:24" x14ac:dyDescent="0.2">
      <c r="A26" s="47"/>
    </row>
    <row r="27" spans="1:24" x14ac:dyDescent="0.2">
      <c r="A27" s="47"/>
    </row>
    <row r="28" spans="1:24" x14ac:dyDescent="0.2">
      <c r="A28" s="47"/>
      <c r="B28" s="48"/>
    </row>
    <row r="32" spans="1:24" x14ac:dyDescent="0.2">
      <c r="B32" s="58"/>
      <c r="S32" s="226"/>
      <c r="T32" s="227"/>
      <c r="U32" s="227"/>
      <c r="V32" s="227"/>
      <c r="W32" s="227"/>
      <c r="X32" s="227"/>
    </row>
    <row r="33" spans="2:7" x14ac:dyDescent="0.2">
      <c r="B33" s="59"/>
      <c r="D33" s="55"/>
      <c r="E33" s="55"/>
      <c r="F33" s="55"/>
      <c r="G33" s="55"/>
    </row>
    <row r="34" spans="2:7" x14ac:dyDescent="0.2">
      <c r="B34" s="58"/>
    </row>
    <row r="35" spans="2:7" x14ac:dyDescent="0.2">
      <c r="B35" s="58"/>
    </row>
    <row r="36" spans="2:7" x14ac:dyDescent="0.2">
      <c r="B36" s="58"/>
    </row>
  </sheetData>
  <mergeCells count="14">
    <mergeCell ref="S32:X32"/>
    <mergeCell ref="A2:P2"/>
    <mergeCell ref="E10:H10"/>
    <mergeCell ref="I10:L10"/>
    <mergeCell ref="M10:P10"/>
    <mergeCell ref="Q10:T10"/>
    <mergeCell ref="U10:X10"/>
    <mergeCell ref="A19:B19"/>
    <mergeCell ref="K9:L9"/>
    <mergeCell ref="S9:T9"/>
    <mergeCell ref="B10:B11"/>
    <mergeCell ref="C10:C11"/>
    <mergeCell ref="D10:D11"/>
    <mergeCell ref="A10:A11"/>
  </mergeCells>
  <pageMargins left="0.70866141732283472" right="0.70866141732283472" top="1.7322834645669292" bottom="0.74803149606299213" header="0.31496062992125984" footer="0.31496062992125984"/>
  <pageSetup paperSize="9" scale="66" orientation="landscape" r:id="rId1"/>
  <colBreaks count="1" manualBreakCount="1">
    <brk id="16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67"/>
  <sheetViews>
    <sheetView zoomScale="120" zoomScaleNormal="120" workbookViewId="0">
      <selection activeCell="I58" sqref="I58"/>
    </sheetView>
  </sheetViews>
  <sheetFormatPr defaultColWidth="9.125" defaultRowHeight="12.75" x14ac:dyDescent="0.2"/>
  <cols>
    <col min="1" max="1" width="11.625" style="99" customWidth="1"/>
    <col min="2" max="2" width="10.125" style="99" customWidth="1"/>
    <col min="3" max="3" width="45.875" style="99" customWidth="1"/>
    <col min="4" max="4" width="9.125" style="99"/>
    <col min="5" max="5" width="11.75" style="99" bestFit="1" customWidth="1"/>
    <col min="6" max="7" width="10.375" style="99" bestFit="1" customWidth="1"/>
    <col min="8" max="16384" width="9.125" style="99"/>
  </cols>
  <sheetData>
    <row r="2" spans="1:13" ht="15" x14ac:dyDescent="0.2">
      <c r="A2" s="198" t="s">
        <v>90</v>
      </c>
      <c r="B2" s="198"/>
      <c r="C2" s="198"/>
      <c r="D2" s="198"/>
      <c r="E2" s="198"/>
      <c r="F2" s="198"/>
      <c r="G2" s="198"/>
    </row>
    <row r="3" spans="1:13" ht="15" x14ac:dyDescent="0.2">
      <c r="A3" s="116"/>
      <c r="B3" s="116"/>
      <c r="C3" s="116"/>
      <c r="D3" s="116"/>
      <c r="E3" s="116"/>
      <c r="F3" s="116"/>
      <c r="G3" s="116"/>
    </row>
    <row r="4" spans="1:13" x14ac:dyDescent="0.2">
      <c r="A4" s="1" t="s">
        <v>29</v>
      </c>
      <c r="B4" s="104" t="s">
        <v>104</v>
      </c>
      <c r="C4" s="104"/>
      <c r="D4" s="104"/>
      <c r="E4" s="104"/>
      <c r="F4" s="104"/>
      <c r="G4" s="104"/>
    </row>
    <row r="5" spans="1:13" x14ac:dyDescent="0.2">
      <c r="A5" s="117" t="s">
        <v>54</v>
      </c>
      <c r="B5" s="117" t="s">
        <v>61</v>
      </c>
      <c r="C5" s="101" t="s">
        <v>91</v>
      </c>
      <c r="D5" s="117" t="s">
        <v>67</v>
      </c>
      <c r="E5" s="101" t="s">
        <v>53</v>
      </c>
      <c r="F5" s="117" t="s">
        <v>70</v>
      </c>
      <c r="G5" s="117" t="s">
        <v>71</v>
      </c>
    </row>
    <row r="6" spans="1:13" x14ac:dyDescent="0.2">
      <c r="A6" s="158" t="s">
        <v>92</v>
      </c>
      <c r="B6" s="158">
        <v>88260</v>
      </c>
      <c r="C6" s="159" t="s">
        <v>93</v>
      </c>
      <c r="D6" s="158" t="s">
        <v>96</v>
      </c>
      <c r="E6" s="147">
        <v>0.16</v>
      </c>
      <c r="F6" s="115">
        <v>18.77</v>
      </c>
      <c r="G6" s="160">
        <f>F6*E6</f>
        <v>3</v>
      </c>
    </row>
    <row r="7" spans="1:13" x14ac:dyDescent="0.2">
      <c r="A7" s="158" t="s">
        <v>92</v>
      </c>
      <c r="B7" s="158">
        <v>88316</v>
      </c>
      <c r="C7" s="159" t="s">
        <v>94</v>
      </c>
      <c r="D7" s="158" t="s">
        <v>96</v>
      </c>
      <c r="E7" s="147">
        <v>0.32</v>
      </c>
      <c r="F7" s="115">
        <v>13.97</v>
      </c>
      <c r="G7" s="160">
        <f>F7*E7</f>
        <v>4.47</v>
      </c>
    </row>
    <row r="8" spans="1:13" ht="38.25" x14ac:dyDescent="0.2">
      <c r="A8" s="158" t="s">
        <v>92</v>
      </c>
      <c r="B8" s="158">
        <v>91277</v>
      </c>
      <c r="C8" s="161" t="s">
        <v>95</v>
      </c>
      <c r="D8" s="158" t="s">
        <v>97</v>
      </c>
      <c r="E8" s="147">
        <v>0.11</v>
      </c>
      <c r="F8" s="115">
        <v>5.7</v>
      </c>
      <c r="G8" s="160">
        <f>F8*E8</f>
        <v>0.63</v>
      </c>
      <c r="M8" s="119"/>
    </row>
    <row r="9" spans="1:13" x14ac:dyDescent="0.2">
      <c r="A9" s="158" t="s">
        <v>103</v>
      </c>
      <c r="B9" s="158">
        <v>92394</v>
      </c>
      <c r="C9" s="161" t="s">
        <v>114</v>
      </c>
      <c r="D9" s="158" t="s">
        <v>98</v>
      </c>
      <c r="E9" s="162">
        <v>1</v>
      </c>
      <c r="F9" s="115">
        <v>52.61</v>
      </c>
      <c r="G9" s="160">
        <f>F9*E9</f>
        <v>52.61</v>
      </c>
    </row>
    <row r="10" spans="1:13" x14ac:dyDescent="0.2">
      <c r="A10" s="15"/>
      <c r="B10" s="15"/>
      <c r="C10" s="105"/>
      <c r="D10" s="105"/>
      <c r="E10" s="105"/>
      <c r="F10" s="106" t="s">
        <v>99</v>
      </c>
      <c r="G10" s="103">
        <f>SUM(G6:G9)</f>
        <v>60.71</v>
      </c>
    </row>
    <row r="11" spans="1:13" x14ac:dyDescent="0.2">
      <c r="A11" s="107" t="s">
        <v>100</v>
      </c>
      <c r="B11" s="108" t="s">
        <v>59</v>
      </c>
      <c r="C11" s="102"/>
      <c r="D11" s="102"/>
      <c r="E11" s="102"/>
      <c r="F11" s="102"/>
      <c r="G11" s="102"/>
    </row>
    <row r="12" spans="1:13" x14ac:dyDescent="0.2">
      <c r="A12" s="100"/>
      <c r="B12" s="100"/>
      <c r="C12" s="100"/>
      <c r="D12" s="100"/>
      <c r="E12" s="100"/>
      <c r="F12" s="100"/>
      <c r="G12" s="100"/>
    </row>
    <row r="13" spans="1:13" x14ac:dyDescent="0.2">
      <c r="A13" s="1" t="s">
        <v>112</v>
      </c>
      <c r="B13" s="104" t="s">
        <v>42</v>
      </c>
      <c r="C13" s="104"/>
      <c r="D13" s="104"/>
      <c r="E13" s="104"/>
      <c r="F13" s="104"/>
      <c r="G13" s="104"/>
    </row>
    <row r="14" spans="1:13" x14ac:dyDescent="0.2">
      <c r="A14" s="117" t="s">
        <v>54</v>
      </c>
      <c r="B14" s="117" t="s">
        <v>61</v>
      </c>
      <c r="C14" s="101" t="s">
        <v>91</v>
      </c>
      <c r="D14" s="117" t="s">
        <v>67</v>
      </c>
      <c r="E14" s="101" t="s">
        <v>53</v>
      </c>
      <c r="F14" s="117" t="s">
        <v>70</v>
      </c>
      <c r="G14" s="117" t="s">
        <v>71</v>
      </c>
      <c r="M14" s="119"/>
    </row>
    <row r="15" spans="1:13" x14ac:dyDescent="0.2">
      <c r="A15" s="158" t="s">
        <v>92</v>
      </c>
      <c r="B15" s="158">
        <v>88260</v>
      </c>
      <c r="C15" s="159" t="s">
        <v>93</v>
      </c>
      <c r="D15" s="158" t="s">
        <v>96</v>
      </c>
      <c r="E15" s="147">
        <v>0.16</v>
      </c>
      <c r="F15" s="115">
        <v>18.77</v>
      </c>
      <c r="G15" s="160">
        <f>F15*E15</f>
        <v>3</v>
      </c>
      <c r="M15" s="119"/>
    </row>
    <row r="16" spans="1:13" x14ac:dyDescent="0.2">
      <c r="A16" s="158" t="s">
        <v>92</v>
      </c>
      <c r="B16" s="158">
        <v>88316</v>
      </c>
      <c r="C16" s="159" t="s">
        <v>94</v>
      </c>
      <c r="D16" s="158" t="s">
        <v>96</v>
      </c>
      <c r="E16" s="147">
        <v>0.32</v>
      </c>
      <c r="F16" s="115">
        <v>13.97</v>
      </c>
      <c r="G16" s="160">
        <f>F16*E16</f>
        <v>4.47</v>
      </c>
      <c r="M16" s="119"/>
    </row>
    <row r="17" spans="1:13" ht="38.25" x14ac:dyDescent="0.2">
      <c r="A17" s="158" t="s">
        <v>92</v>
      </c>
      <c r="B17" s="158">
        <v>91277</v>
      </c>
      <c r="C17" s="161" t="s">
        <v>95</v>
      </c>
      <c r="D17" s="158" t="s">
        <v>97</v>
      </c>
      <c r="E17" s="147">
        <v>0.11</v>
      </c>
      <c r="F17" s="115">
        <v>5.7</v>
      </c>
      <c r="G17" s="160">
        <f>F17*E17</f>
        <v>0.63</v>
      </c>
      <c r="M17" s="119"/>
    </row>
    <row r="18" spans="1:13" x14ac:dyDescent="0.2">
      <c r="A18" s="158" t="s">
        <v>103</v>
      </c>
      <c r="B18" s="158" t="s">
        <v>102</v>
      </c>
      <c r="C18" s="161" t="s">
        <v>105</v>
      </c>
      <c r="D18" s="158" t="s">
        <v>98</v>
      </c>
      <c r="E18" s="162">
        <v>1</v>
      </c>
      <c r="F18" s="115">
        <v>34.78</v>
      </c>
      <c r="G18" s="160">
        <f>F18*E18</f>
        <v>34.78</v>
      </c>
    </row>
    <row r="19" spans="1:13" x14ac:dyDescent="0.2">
      <c r="A19" s="15"/>
      <c r="B19" s="15"/>
      <c r="C19" s="105"/>
      <c r="D19" s="105"/>
      <c r="E19" s="105"/>
      <c r="F19" s="106" t="s">
        <v>99</v>
      </c>
      <c r="G19" s="103">
        <f>SUM(G15:G18)</f>
        <v>42.88</v>
      </c>
    </row>
    <row r="20" spans="1:13" x14ac:dyDescent="0.2">
      <c r="A20" s="107" t="s">
        <v>100</v>
      </c>
      <c r="B20" s="108" t="s">
        <v>59</v>
      </c>
      <c r="C20" s="102"/>
      <c r="D20" s="102"/>
      <c r="E20" s="102"/>
      <c r="F20" s="102"/>
      <c r="G20" s="102"/>
    </row>
    <row r="21" spans="1:13" x14ac:dyDescent="0.2">
      <c r="A21" s="109"/>
      <c r="B21" s="145"/>
      <c r="C21" s="110"/>
      <c r="D21" s="110"/>
      <c r="E21" s="110"/>
      <c r="F21" s="110"/>
      <c r="G21" s="110"/>
    </row>
    <row r="22" spans="1:13" x14ac:dyDescent="0.2">
      <c r="A22" s="1" t="s">
        <v>113</v>
      </c>
      <c r="B22" s="104" t="s">
        <v>43</v>
      </c>
      <c r="C22" s="104"/>
      <c r="D22" s="104"/>
      <c r="E22" s="104"/>
      <c r="F22" s="104"/>
      <c r="G22" s="104"/>
    </row>
    <row r="23" spans="1:13" x14ac:dyDescent="0.2">
      <c r="A23" s="117" t="s">
        <v>54</v>
      </c>
      <c r="B23" s="117" t="s">
        <v>61</v>
      </c>
      <c r="C23" s="101" t="s">
        <v>91</v>
      </c>
      <c r="D23" s="117" t="s">
        <v>67</v>
      </c>
      <c r="E23" s="101" t="s">
        <v>53</v>
      </c>
      <c r="F23" s="117" t="s">
        <v>70</v>
      </c>
      <c r="G23" s="117" t="s">
        <v>71</v>
      </c>
    </row>
    <row r="24" spans="1:13" x14ac:dyDescent="0.2">
      <c r="A24" s="158" t="s">
        <v>92</v>
      </c>
      <c r="B24" s="158">
        <v>88260</v>
      </c>
      <c r="C24" s="159" t="s">
        <v>93</v>
      </c>
      <c r="D24" s="158" t="s">
        <v>96</v>
      </c>
      <c r="E24" s="147">
        <v>0.16</v>
      </c>
      <c r="F24" s="115">
        <v>18.77</v>
      </c>
      <c r="G24" s="160">
        <f>F24*E24</f>
        <v>3</v>
      </c>
    </row>
    <row r="25" spans="1:13" x14ac:dyDescent="0.2">
      <c r="A25" s="158" t="s">
        <v>92</v>
      </c>
      <c r="B25" s="158">
        <v>88316</v>
      </c>
      <c r="C25" s="159" t="s">
        <v>94</v>
      </c>
      <c r="D25" s="158" t="s">
        <v>96</v>
      </c>
      <c r="E25" s="147">
        <v>0.32</v>
      </c>
      <c r="F25" s="115">
        <v>13.97</v>
      </c>
      <c r="G25" s="160">
        <f>F25*E25</f>
        <v>4.47</v>
      </c>
    </row>
    <row r="26" spans="1:13" ht="38.25" x14ac:dyDescent="0.2">
      <c r="A26" s="158" t="s">
        <v>92</v>
      </c>
      <c r="B26" s="158">
        <v>91277</v>
      </c>
      <c r="C26" s="161" t="s">
        <v>95</v>
      </c>
      <c r="D26" s="158" t="s">
        <v>97</v>
      </c>
      <c r="E26" s="147">
        <v>0.11</v>
      </c>
      <c r="F26" s="115">
        <v>5.7</v>
      </c>
      <c r="G26" s="160">
        <f>F26*E26</f>
        <v>0.63</v>
      </c>
      <c r="M26" s="119"/>
    </row>
    <row r="27" spans="1:13" x14ac:dyDescent="0.2">
      <c r="A27" s="158" t="s">
        <v>103</v>
      </c>
      <c r="B27" s="158" t="s">
        <v>102</v>
      </c>
      <c r="C27" s="161" t="s">
        <v>106</v>
      </c>
      <c r="D27" s="158" t="s">
        <v>98</v>
      </c>
      <c r="E27" s="162">
        <v>1</v>
      </c>
      <c r="F27" s="115">
        <v>45.35</v>
      </c>
      <c r="G27" s="160">
        <f>F27*E27</f>
        <v>45.35</v>
      </c>
    </row>
    <row r="28" spans="1:13" x14ac:dyDescent="0.2">
      <c r="A28" s="147"/>
      <c r="B28" s="147"/>
      <c r="C28" s="163"/>
      <c r="D28" s="163"/>
      <c r="E28" s="163"/>
      <c r="F28" s="164" t="s">
        <v>99</v>
      </c>
      <c r="G28" s="160">
        <f>SUM(G24:G27)</f>
        <v>53.45</v>
      </c>
    </row>
    <row r="29" spans="1:13" x14ac:dyDescent="0.2">
      <c r="A29" s="107" t="s">
        <v>100</v>
      </c>
      <c r="B29" s="108" t="s">
        <v>59</v>
      </c>
      <c r="C29" s="102"/>
      <c r="D29" s="102"/>
      <c r="E29" s="102"/>
      <c r="F29" s="102"/>
      <c r="G29" s="102"/>
    </row>
    <row r="32" spans="1:13" ht="15" x14ac:dyDescent="0.2">
      <c r="A32" s="198"/>
      <c r="B32" s="198"/>
      <c r="C32" s="198"/>
      <c r="D32" s="198"/>
      <c r="E32" s="111"/>
      <c r="F32" s="111"/>
      <c r="G32" s="111"/>
    </row>
    <row r="33" spans="1:7" ht="15" x14ac:dyDescent="0.2">
      <c r="A33" s="178"/>
      <c r="B33" s="178"/>
      <c r="C33" s="178"/>
      <c r="D33" s="178"/>
      <c r="E33" s="111"/>
      <c r="F33" s="111"/>
      <c r="G33" s="111"/>
    </row>
    <row r="34" spans="1:7" x14ac:dyDescent="0.2">
      <c r="A34" s="179"/>
      <c r="B34" s="179"/>
      <c r="C34" s="179"/>
      <c r="D34" s="180"/>
      <c r="F34" s="165"/>
      <c r="G34" s="165"/>
    </row>
    <row r="35" spans="1:7" x14ac:dyDescent="0.2">
      <c r="A35" s="166"/>
      <c r="B35" s="181"/>
      <c r="C35" s="181"/>
      <c r="D35" s="182"/>
      <c r="F35" s="165"/>
      <c r="G35" s="165"/>
    </row>
    <row r="36" spans="1:7" x14ac:dyDescent="0.2">
      <c r="A36" s="166"/>
      <c r="B36" s="181"/>
      <c r="C36" s="181"/>
      <c r="D36" s="182"/>
      <c r="F36" s="165"/>
      <c r="G36" s="165"/>
    </row>
    <row r="37" spans="1:7" x14ac:dyDescent="0.2">
      <c r="A37" s="166"/>
      <c r="B37" s="181"/>
      <c r="C37" s="181"/>
      <c r="D37" s="182"/>
      <c r="F37" s="165"/>
      <c r="G37" s="165"/>
    </row>
    <row r="38" spans="1:7" x14ac:dyDescent="0.2">
      <c r="A38" s="166"/>
      <c r="B38" s="181"/>
      <c r="C38" s="181"/>
      <c r="D38" s="182"/>
      <c r="F38" s="165"/>
      <c r="G38" s="165"/>
    </row>
    <row r="39" spans="1:7" x14ac:dyDescent="0.2">
      <c r="A39" s="166"/>
      <c r="B39" s="181"/>
      <c r="C39" s="181"/>
      <c r="D39" s="182"/>
      <c r="F39" s="165"/>
      <c r="G39" s="165"/>
    </row>
    <row r="40" spans="1:7" x14ac:dyDescent="0.2">
      <c r="A40" s="110"/>
      <c r="B40" s="181"/>
      <c r="C40" s="181"/>
      <c r="D40" s="182"/>
      <c r="F40" s="165"/>
      <c r="G40" s="165"/>
    </row>
    <row r="41" spans="1:7" x14ac:dyDescent="0.2">
      <c r="A41" s="110"/>
      <c r="B41" s="110"/>
      <c r="C41" s="183"/>
      <c r="D41" s="184"/>
      <c r="F41" s="165"/>
      <c r="G41" s="165"/>
    </row>
    <row r="42" spans="1:7" x14ac:dyDescent="0.2">
      <c r="A42" s="110"/>
      <c r="B42" s="110"/>
      <c r="C42" s="110"/>
      <c r="D42" s="110"/>
      <c r="F42" s="165"/>
      <c r="G42" s="165"/>
    </row>
    <row r="43" spans="1:7" x14ac:dyDescent="0.2">
      <c r="A43" s="179"/>
      <c r="B43" s="179"/>
      <c r="C43" s="179"/>
      <c r="D43" s="180"/>
      <c r="F43" s="165"/>
      <c r="G43" s="165"/>
    </row>
    <row r="44" spans="1:7" x14ac:dyDescent="0.2">
      <c r="A44" s="166"/>
      <c r="B44" s="181"/>
      <c r="C44" s="181"/>
      <c r="D44" s="182"/>
      <c r="F44" s="165"/>
      <c r="G44" s="165"/>
    </row>
    <row r="45" spans="1:7" x14ac:dyDescent="0.2">
      <c r="A45" s="166"/>
      <c r="B45" s="181"/>
      <c r="C45" s="181"/>
      <c r="D45" s="182"/>
      <c r="F45" s="165"/>
      <c r="G45" s="165"/>
    </row>
    <row r="46" spans="1:7" x14ac:dyDescent="0.2">
      <c r="A46" s="166"/>
      <c r="B46" s="181"/>
      <c r="C46" s="181"/>
      <c r="D46" s="182"/>
      <c r="F46" s="165"/>
      <c r="G46" s="165"/>
    </row>
    <row r="47" spans="1:7" x14ac:dyDescent="0.2">
      <c r="A47" s="166"/>
      <c r="B47" s="181"/>
      <c r="C47" s="181"/>
      <c r="D47" s="182"/>
      <c r="F47" s="165"/>
      <c r="G47" s="165"/>
    </row>
    <row r="48" spans="1:7" x14ac:dyDescent="0.2">
      <c r="A48" s="166"/>
      <c r="B48" s="181"/>
      <c r="C48" s="181"/>
      <c r="D48" s="182"/>
      <c r="F48" s="165"/>
      <c r="G48" s="165"/>
    </row>
    <row r="49" spans="1:7" x14ac:dyDescent="0.2">
      <c r="A49" s="110"/>
      <c r="B49" s="166"/>
      <c r="C49" s="166"/>
      <c r="D49" s="184"/>
      <c r="F49" s="165"/>
      <c r="G49" s="165"/>
    </row>
    <row r="50" spans="1:7" x14ac:dyDescent="0.2">
      <c r="A50" s="110"/>
      <c r="B50" s="110"/>
      <c r="C50" s="183"/>
      <c r="D50" s="184"/>
      <c r="F50" s="165"/>
      <c r="G50" s="165"/>
    </row>
    <row r="51" spans="1:7" x14ac:dyDescent="0.2">
      <c r="A51" s="110"/>
      <c r="B51" s="110"/>
      <c r="C51" s="110"/>
      <c r="D51" s="110"/>
      <c r="F51" s="165"/>
      <c r="G51" s="165"/>
    </row>
    <row r="52" spans="1:7" x14ac:dyDescent="0.2">
      <c r="A52" s="165"/>
      <c r="B52" s="110"/>
      <c r="C52" s="110"/>
      <c r="D52" s="110"/>
      <c r="F52" s="165"/>
      <c r="G52" s="165"/>
    </row>
    <row r="53" spans="1:7" x14ac:dyDescent="0.2">
      <c r="A53" s="185"/>
      <c r="B53" s="179"/>
      <c r="C53" s="179"/>
      <c r="D53" s="179"/>
      <c r="F53" s="165"/>
      <c r="G53" s="165"/>
    </row>
    <row r="54" spans="1:7" x14ac:dyDescent="0.2">
      <c r="A54" s="186"/>
      <c r="B54" s="186"/>
      <c r="C54" s="186"/>
      <c r="D54" s="187"/>
      <c r="F54" s="165"/>
      <c r="G54" s="165"/>
    </row>
    <row r="55" spans="1:7" x14ac:dyDescent="0.2">
      <c r="A55" s="186"/>
      <c r="B55" s="186"/>
      <c r="C55" s="186"/>
      <c r="D55" s="187"/>
      <c r="F55" s="165"/>
      <c r="G55" s="165"/>
    </row>
    <row r="56" spans="1:7" x14ac:dyDescent="0.2">
      <c r="A56" s="166"/>
      <c r="B56" s="110"/>
      <c r="C56" s="110"/>
      <c r="D56" s="110"/>
      <c r="F56" s="165"/>
      <c r="G56" s="165"/>
    </row>
    <row r="57" spans="1:7" x14ac:dyDescent="0.2">
      <c r="A57" s="185"/>
      <c r="B57" s="179"/>
      <c r="C57" s="179"/>
      <c r="D57" s="179"/>
      <c r="F57" s="165"/>
      <c r="G57" s="165"/>
    </row>
    <row r="58" spans="1:7" x14ac:dyDescent="0.2">
      <c r="A58" s="166"/>
      <c r="B58" s="186"/>
      <c r="C58" s="186"/>
      <c r="D58" s="187"/>
      <c r="F58" s="165"/>
      <c r="G58" s="165"/>
    </row>
    <row r="59" spans="1:7" x14ac:dyDescent="0.2">
      <c r="A59" s="166"/>
      <c r="B59" s="186"/>
      <c r="C59" s="186"/>
      <c r="D59" s="187"/>
      <c r="F59" s="165"/>
      <c r="G59" s="165"/>
    </row>
    <row r="60" spans="1:7" x14ac:dyDescent="0.2">
      <c r="A60" s="110"/>
      <c r="B60" s="110"/>
      <c r="C60" s="110"/>
      <c r="D60" s="110"/>
      <c r="F60" s="165"/>
      <c r="G60" s="165"/>
    </row>
    <row r="61" spans="1:7" x14ac:dyDescent="0.2">
      <c r="A61" s="185"/>
      <c r="B61" s="179"/>
      <c r="C61" s="179"/>
      <c r="D61" s="179"/>
      <c r="E61" s="110"/>
      <c r="F61" s="165"/>
      <c r="G61" s="165"/>
    </row>
    <row r="62" spans="1:7" x14ac:dyDescent="0.2">
      <c r="A62" s="110"/>
      <c r="B62" s="186"/>
      <c r="C62" s="186"/>
      <c r="D62" s="187"/>
      <c r="E62" s="110"/>
      <c r="F62" s="165"/>
      <c r="G62" s="165"/>
    </row>
    <row r="63" spans="1:7" x14ac:dyDescent="0.2">
      <c r="A63" s="110"/>
      <c r="B63" s="186"/>
      <c r="C63" s="186"/>
      <c r="D63" s="187"/>
      <c r="E63" s="110"/>
      <c r="F63" s="165"/>
      <c r="G63" s="165"/>
    </row>
    <row r="64" spans="1:7" x14ac:dyDescent="0.2">
      <c r="A64" s="110"/>
      <c r="B64" s="110"/>
      <c r="C64" s="110"/>
      <c r="D64" s="110"/>
      <c r="E64" s="110"/>
    </row>
    <row r="65" spans="1:5" x14ac:dyDescent="0.2">
      <c r="A65" s="110"/>
      <c r="B65" s="110"/>
      <c r="C65" s="110"/>
      <c r="D65" s="110"/>
      <c r="E65" s="110"/>
    </row>
    <row r="66" spans="1:5" x14ac:dyDescent="0.2">
      <c r="A66" s="110"/>
      <c r="B66" s="110"/>
      <c r="C66" s="110"/>
      <c r="D66" s="110"/>
      <c r="E66" s="110"/>
    </row>
    <row r="67" spans="1:5" x14ac:dyDescent="0.2">
      <c r="A67" s="110"/>
      <c r="B67" s="110"/>
      <c r="C67" s="110"/>
      <c r="D67" s="110"/>
      <c r="E67" s="110"/>
    </row>
  </sheetData>
  <mergeCells count="2">
    <mergeCell ref="A2:G2"/>
    <mergeCell ref="A32:D32"/>
  </mergeCells>
  <pageMargins left="0.51181102362204722" right="0.51181102362204722" top="0.78740157480314965" bottom="0.78740157480314965" header="0.31496062992125984" footer="0.31496062992125984"/>
  <pageSetup paperSize="9" scale="7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3</vt:i4>
      </vt:variant>
    </vt:vector>
  </HeadingPairs>
  <TitlesOfParts>
    <vt:vector size="7" baseType="lpstr">
      <vt:lpstr>Quantidades</vt:lpstr>
      <vt:lpstr>Orçamento</vt:lpstr>
      <vt:lpstr>Cronograma</vt:lpstr>
      <vt:lpstr>Composições</vt:lpstr>
      <vt:lpstr>Cronograma!Area_de_impressao</vt:lpstr>
      <vt:lpstr>Orçamento!Area_de_impressao</vt:lpstr>
      <vt:lpstr>Quantidades!Area_de_impressao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2017-10-31T11:10:21Z</dcterms:modified>
</cp:coreProperties>
</file>