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Quantidades" sheetId="1" r:id="rId1"/>
    <sheet name="Orçamento" sheetId="2" r:id="rId2"/>
    <sheet name="Composições" sheetId="4" r:id="rId3"/>
    <sheet name="Cronograma" sheetId="3" r:id="rId4"/>
  </sheets>
  <definedNames>
    <definedName name="_xlnm.Print_Area" localSheetId="2">Composições!$A$1:$G$17</definedName>
    <definedName name="_xlnm.Print_Area" localSheetId="3">Cronograma!$A$1:$P$22</definedName>
    <definedName name="_xlnm.Print_Area" localSheetId="1">Orçamento!$A$1:$I$43</definedName>
    <definedName name="_xlnm.Print_Area" localSheetId="0">Quantidades!$A$1:$H$59</definedName>
  </definedNames>
  <calcPr calcId="145621"/>
</workbook>
</file>

<file path=xl/calcChain.xml><?xml version="1.0" encoding="utf-8"?>
<calcChain xmlns="http://schemas.openxmlformats.org/spreadsheetml/2006/main">
  <c r="C15" i="3" l="1"/>
  <c r="I29" i="2"/>
  <c r="I35" i="2" s="1"/>
  <c r="A4" i="4" l="1"/>
  <c r="G7" i="4"/>
  <c r="G15" i="4"/>
  <c r="G14" i="4"/>
  <c r="G13" i="4"/>
  <c r="G12" i="4"/>
  <c r="G11" i="4"/>
  <c r="G10" i="4"/>
  <c r="G9" i="4"/>
  <c r="G8" i="4"/>
  <c r="G16" i="4" l="1"/>
  <c r="G24" i="2" s="1"/>
  <c r="I19" i="2" l="1"/>
  <c r="I34" i="2"/>
  <c r="I14" i="2" l="1"/>
  <c r="C5" i="3" l="1"/>
  <c r="C6" i="3"/>
  <c r="C7" i="3"/>
  <c r="C8" i="3"/>
  <c r="C4" i="3"/>
  <c r="B5" i="3"/>
  <c r="B6" i="3"/>
  <c r="B7" i="3"/>
  <c r="B8" i="3"/>
  <c r="B4" i="3"/>
  <c r="F14" i="3"/>
  <c r="J14" i="3" s="1"/>
  <c r="N14" i="3" s="1"/>
  <c r="F15" i="3"/>
  <c r="J15" i="3" s="1"/>
  <c r="N15" i="3" s="1"/>
  <c r="F16" i="3"/>
  <c r="J16" i="3" s="1"/>
  <c r="N16" i="3" s="1"/>
  <c r="F13" i="3"/>
  <c r="J13" i="3" s="1"/>
  <c r="N13" i="3" s="1"/>
  <c r="A14" i="3" l="1"/>
  <c r="B14" i="3"/>
  <c r="A15" i="3"/>
  <c r="B15" i="3"/>
  <c r="A16" i="3"/>
  <c r="B16" i="3"/>
  <c r="A13" i="3"/>
  <c r="B13" i="3"/>
  <c r="C16" i="3" l="1"/>
  <c r="C13" i="3"/>
  <c r="O13" i="3" s="1"/>
  <c r="K16" i="3" l="1"/>
  <c r="G16" i="3"/>
  <c r="H16" i="3" s="1"/>
  <c r="O16" i="3"/>
  <c r="K13" i="3"/>
  <c r="G13" i="3"/>
  <c r="H13" i="3" s="1"/>
  <c r="L16" i="3" l="1"/>
  <c r="P16" i="3" s="1"/>
  <c r="L13" i="3"/>
  <c r="C14" i="3" l="1"/>
  <c r="K15" i="3"/>
  <c r="P13" i="3"/>
  <c r="O15" i="3" l="1"/>
  <c r="G15" i="3"/>
  <c r="H15" i="3" s="1"/>
  <c r="L15" i="3" s="1"/>
  <c r="G14" i="3"/>
  <c r="O14" i="3"/>
  <c r="K14" i="3"/>
  <c r="K18" i="3" s="1"/>
  <c r="C18" i="3"/>
  <c r="O18" i="3" l="1"/>
  <c r="M18" i="3" s="1"/>
  <c r="P15" i="3"/>
  <c r="I18" i="3"/>
  <c r="D13" i="3"/>
  <c r="D16" i="3"/>
  <c r="D15" i="3"/>
  <c r="H14" i="3"/>
  <c r="G18" i="3"/>
  <c r="E18" i="3" s="1"/>
  <c r="D14" i="3"/>
  <c r="D18" i="3" l="1"/>
  <c r="L14" i="3"/>
  <c r="H18" i="3"/>
  <c r="N18" i="3"/>
  <c r="J18" i="3"/>
  <c r="F18" i="3"/>
  <c r="P14" i="3" l="1"/>
  <c r="P18" i="3" s="1"/>
  <c r="L18" i="3"/>
</calcChain>
</file>

<file path=xl/sharedStrings.xml><?xml version="1.0" encoding="utf-8"?>
<sst xmlns="http://schemas.openxmlformats.org/spreadsheetml/2006/main" count="230" uniqueCount="112">
  <si>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</si>
  <si>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</si>
  <si>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</si>
  <si>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</si>
  <si>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</si>
  <si>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</si>
  <si>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</si>
  <si>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</si>
  <si>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Meio-Fio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</si>
  <si>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</si>
  <si>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</si>
  <si>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</si>
  <si>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</si>
  <si>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</si>
  <si>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</si>
  <si>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</si>
  <si>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</si>
  <si>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</si>
  <si>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</si>
  <si>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</si>
  <si>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</si>
  <si>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</si>
  <si>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</si>
  <si>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3.1.1</t>
  </si>
  <si>
    <t>3.1.2</t>
  </si>
  <si>
    <t>Pavimentação (Pista)</t>
  </si>
  <si>
    <t>3.1.3</t>
  </si>
  <si>
    <t>SICRO</t>
  </si>
  <si>
    <t>Confecção de placa de sinalização tot. refletiva</t>
  </si>
  <si>
    <t>Confecção de suporte e travessa p/ placa de sinal.</t>
  </si>
  <si>
    <t>Limpeza mecanizada de terreno com remoção de camada vegetal</t>
  </si>
  <si>
    <t>Total:</t>
  </si>
  <si>
    <t>Regularização e compactação de subleito</t>
  </si>
  <si>
    <t>Quantidade</t>
  </si>
  <si>
    <t>Tipo</t>
  </si>
  <si>
    <t>(m)</t>
  </si>
  <si>
    <t>(und)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</si>
  <si>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</si>
  <si>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</si>
  <si>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</si>
  <si>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</si>
  <si>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</si>
  <si>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</si>
  <si>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</si>
  <si>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</si>
  <si>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</si>
  <si>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</si>
  <si>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</si>
  <si>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</si>
  <si>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</si>
  <si>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</si>
  <si>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</si>
  <si>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</si>
  <si>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</si>
  <si>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</si>
  <si>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</si>
  <si>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</si>
  <si>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</si>
  <si>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</si>
  <si>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</si>
  <si>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</si>
  <si>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</si>
  <si>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</si>
  <si>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</si>
  <si>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</si>
  <si>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</si>
  <si>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COMPOSIÇÃO DE PREÇOS</t>
  </si>
  <si>
    <t>Descrição</t>
  </si>
  <si>
    <t>Calceteiro com encargos complementares</t>
  </si>
  <si>
    <t>Servente com encargos complementares</t>
  </si>
  <si>
    <t>COMPOSIÇÃO</t>
  </si>
  <si>
    <t>2.2</t>
  </si>
  <si>
    <t>Serviços topográficos para pavimentação</t>
  </si>
  <si>
    <t>Pav. em blocos sextavado, esp. 8cm, ass. sobre colchão de areia 7cm</t>
  </si>
  <si>
    <t>Referência:</t>
  </si>
  <si>
    <t>M2</t>
  </si>
  <si>
    <t>M3</t>
  </si>
  <si>
    <t>73859/001</t>
  </si>
  <si>
    <t>Meio-fio de concreto pre-moldado 12x30 cm</t>
  </si>
  <si>
    <t>Pavimentação em Lajota, E=8 cm</t>
  </si>
  <si>
    <t>H</t>
  </si>
  <si>
    <t>CHP</t>
  </si>
  <si>
    <t>CHI</t>
  </si>
  <si>
    <t>INSUMO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</si>
  <si>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</si>
  <si>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</si>
  <si>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</si>
  <si>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</si>
  <si>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</si>
  <si>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Bloquete/piso intertravado de concreto - modelo sextavado, 25 cm x 25 cm, e = 8 cm, resistencia de 35 mpa (nbr 9781), cor natural</t>
  </si>
  <si>
    <t>Pó de pedra (posto pedreira/fornecedor, sem frete)</t>
  </si>
  <si>
    <t>E0=PP a E19</t>
  </si>
  <si>
    <t xml:space="preserve">Área (m²) </t>
  </si>
  <si>
    <t>Juio Berri</t>
  </si>
  <si>
    <t>Rodeio 50</t>
  </si>
  <si>
    <t>Referência de Preço: (SINAPI - Setembro/2017) e (SICRO - Março/2017)</t>
  </si>
  <si>
    <t>4.1</t>
  </si>
  <si>
    <t>4.2</t>
  </si>
  <si>
    <t>Rua Julio Berri</t>
  </si>
  <si>
    <t>R-1</t>
  </si>
  <si>
    <t>Meio-fio de concreto pre-moldado 12x30 cm - (FCK 15MPA mín.)</t>
  </si>
  <si>
    <t>Pav. em blocos sextavado, esp. 8cm, ass. sobre colchão de areia 7cm - (FCK 35MPA mín.)</t>
  </si>
  <si>
    <t>Confecção de suporte e travessa p/ placa de sinal. (h=3,00m)</t>
  </si>
  <si>
    <t>3.2</t>
  </si>
  <si>
    <t>Passeio</t>
  </si>
  <si>
    <t>3.2.1</t>
  </si>
  <si>
    <t>Área (Retirada do Programa AutoCAD)</t>
  </si>
  <si>
    <t>3.2.2</t>
  </si>
  <si>
    <t>Pedra britada Nº0, ou pedrisco (4,8 a 9,5mm).</t>
  </si>
  <si>
    <t>(m³)</t>
  </si>
  <si>
    <t>1118 (área) x 0,03 (Espessura)</t>
  </si>
  <si>
    <t>Total 33,54m³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</si>
</sst>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0_-;\-&quot;R$&quot;\ * #,##0.0000_-;_-&quot;R$&quot;\ * &quot;-&quot;??_-;_-@_-"/>
    <numFmt numFmtId="171" formatCode="&quot;R$&quot;#,##0.00"/>
    <numFmt numFmtId="172" formatCode="[$R$-416]#,##0.00;[Red]\([$R$-416]#,##0.00\)"/>
    <numFmt numFmtId="173" formatCode="0.0000"/>
    <numFmt numFmtId="174" formatCode="[$R$-416]\ #,##0.00;[Red]\-[$R$-416]\ #,##0.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rgb="FFFF0000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68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4" fontId="1" fillId="0" borderId="1" xfId="0" applyNumberFormat="1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8" fillId="0" borderId="0" xfId="0" applyFont="1"/>
    <xf numFmtId="4" fontId="6" fillId="0" borderId="0" xfId="0" applyNumberFormat="1" applyFont="1"/>
    <xf numFmtId="10" fontId="6" fillId="0" borderId="0" xfId="0" applyNumberFormat="1" applyFont="1"/>
    <xf numFmtId="4" fontId="11" fillId="0" borderId="0" xfId="0" applyNumberFormat="1" applyFont="1"/>
    <xf numFmtId="10" fontId="11" fillId="0" borderId="0" xfId="0" applyNumberFormat="1" applyFont="1"/>
    <xf numFmtId="1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/>
    <xf numFmtId="4" fontId="6" fillId="0" borderId="4" xfId="0" applyNumberFormat="1" applyFont="1" applyBorder="1"/>
    <xf numFmtId="4" fontId="6" fillId="0" borderId="3" xfId="0" applyNumberFormat="1" applyFont="1" applyBorder="1"/>
    <xf numFmtId="10" fontId="6" fillId="0" borderId="0" xfId="0" applyNumberFormat="1" applyFont="1" applyBorder="1"/>
    <xf numFmtId="4" fontId="6" fillId="0" borderId="0" xfId="0" applyNumberFormat="1" applyFont="1" applyBorder="1"/>
    <xf numFmtId="164" fontId="6" fillId="0" borderId="6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/>
    </xf>
    <xf numFmtId="4" fontId="1" fillId="0" borderId="0" xfId="0" applyNumberFormat="1" applyFont="1"/>
    <xf numFmtId="10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right" vertical="center" wrapText="1"/>
    </xf>
    <xf numFmtId="10" fontId="14" fillId="0" borderId="4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164" fontId="6" fillId="0" borderId="4" xfId="0" applyNumberFormat="1" applyFont="1" applyBorder="1"/>
    <xf numFmtId="10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0" fontId="1" fillId="2" borderId="0" xfId="0" applyFont="1" applyFill="1"/>
    <xf numFmtId="10" fontId="13" fillId="2" borderId="5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/>
    <xf numFmtId="44" fontId="1" fillId="0" borderId="1" xfId="1" applyFont="1" applyBorder="1"/>
    <xf numFmtId="0" fontId="15" fillId="0" borderId="0" xfId="0" applyFont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2" fontId="1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right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1" fillId="0" borderId="1" xfId="0" applyFont="1" applyBorder="1" applyAlignment="1"/>
    <xf numFmtId="0" fontId="15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14" fontId="10" fillId="4" borderId="0" xfId="0" applyNumberFormat="1" applyFont="1" applyFill="1" applyBorder="1" applyAlignment="1">
      <alignment horizontal="left"/>
    </xf>
    <xf numFmtId="10" fontId="10" fillId="4" borderId="0" xfId="0" applyNumberFormat="1" applyFont="1" applyFill="1" applyBorder="1" applyAlignment="1">
      <alignment horizontal="left"/>
    </xf>
    <xf numFmtId="0" fontId="17" fillId="4" borderId="0" xfId="0" applyFont="1" applyFill="1"/>
    <xf numFmtId="0" fontId="1" fillId="4" borderId="0" xfId="0" applyFont="1" applyFill="1" applyAlignment="1"/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44" fontId="1" fillId="0" borderId="1" xfId="0" applyNumberFormat="1" applyFont="1" applyFill="1" applyBorder="1"/>
    <xf numFmtId="0" fontId="22" fillId="4" borderId="0" xfId="0" applyFont="1" applyFill="1"/>
    <xf numFmtId="0" fontId="22" fillId="0" borderId="0" xfId="0" applyFont="1"/>
    <xf numFmtId="164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vertical="center"/>
    </xf>
    <xf numFmtId="10" fontId="1" fillId="4" borderId="0" xfId="0" applyNumberFormat="1" applyFont="1" applyFill="1"/>
    <xf numFmtId="4" fontId="1" fillId="4" borderId="0" xfId="0" applyNumberFormat="1" applyFont="1" applyFill="1"/>
    <xf numFmtId="0" fontId="12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11" fillId="4" borderId="0" xfId="0" applyFont="1" applyFill="1" applyBorder="1"/>
    <xf numFmtId="4" fontId="11" fillId="4" borderId="0" xfId="0" applyNumberFormat="1" applyFont="1" applyFill="1" applyBorder="1" applyAlignment="1">
      <alignment horizontal="left"/>
    </xf>
    <xf numFmtId="4" fontId="6" fillId="4" borderId="0" xfId="0" applyNumberFormat="1" applyFont="1" applyFill="1"/>
    <xf numFmtId="10" fontId="6" fillId="4" borderId="0" xfId="0" applyNumberFormat="1" applyFont="1" applyFill="1"/>
    <xf numFmtId="14" fontId="6" fillId="4" borderId="0" xfId="0" applyNumberFormat="1" applyFont="1" applyFill="1" applyBorder="1" applyAlignment="1">
      <alignment horizontal="left"/>
    </xf>
    <xf numFmtId="14" fontId="11" fillId="4" borderId="0" xfId="0" applyNumberFormat="1" applyFont="1" applyFill="1" applyBorder="1"/>
    <xf numFmtId="10" fontId="6" fillId="4" borderId="0" xfId="3" applyNumberFormat="1" applyFont="1" applyFill="1" applyBorder="1" applyAlignment="1">
      <alignment horizontal="left"/>
    </xf>
    <xf numFmtId="0" fontId="6" fillId="4" borderId="0" xfId="0" applyFont="1" applyFill="1" applyBorder="1"/>
    <xf numFmtId="0" fontId="11" fillId="4" borderId="7" xfId="0" applyFont="1" applyFill="1" applyBorder="1" applyAlignment="1"/>
    <xf numFmtId="164" fontId="6" fillId="4" borderId="0" xfId="0" applyNumberFormat="1" applyFont="1" applyFill="1" applyAlignment="1">
      <alignment horizontal="right"/>
    </xf>
    <xf numFmtId="10" fontId="6" fillId="4" borderId="0" xfId="0" applyNumberFormat="1" applyFont="1" applyFill="1" applyAlignment="1">
      <alignment vertical="center"/>
    </xf>
    <xf numFmtId="0" fontId="6" fillId="4" borderId="0" xfId="0" applyFont="1" applyFill="1" applyBorder="1" applyAlignment="1">
      <alignment horizontal="justify" vertical="center"/>
    </xf>
    <xf numFmtId="0" fontId="1" fillId="4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right" vertical="center"/>
    </xf>
    <xf numFmtId="171" fontId="6" fillId="4" borderId="1" xfId="0" applyNumberFormat="1" applyFont="1" applyFill="1" applyBorder="1" applyAlignment="1">
      <alignment vertical="center"/>
    </xf>
    <xf numFmtId="172" fontId="23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73" fontId="6" fillId="0" borderId="1" xfId="0" applyNumberFormat="1" applyFont="1" applyFill="1" applyBorder="1" applyAlignment="1">
      <alignment horizontal="center" vertical="center"/>
    </xf>
    <xf numFmtId="174" fontId="6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1" fillId="4" borderId="1" xfId="0" applyFont="1" applyFill="1" applyBorder="1"/>
    <xf numFmtId="2" fontId="11" fillId="4" borderId="1" xfId="0" applyNumberFormat="1" applyFont="1" applyFill="1" applyBorder="1"/>
    <xf numFmtId="171" fontId="24" fillId="4" borderId="1" xfId="0" applyNumberFormat="1" applyFont="1" applyFill="1" applyBorder="1"/>
    <xf numFmtId="172" fontId="6" fillId="4" borderId="1" xfId="0" applyNumberFormat="1" applyFont="1" applyFill="1" applyBorder="1" applyAlignment="1">
      <alignment horizontal="center"/>
    </xf>
    <xf numFmtId="0" fontId="16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16" fillId="0" borderId="0" xfId="0" applyFont="1"/>
    <xf numFmtId="0" fontId="25" fillId="0" borderId="0" xfId="0" applyFont="1"/>
    <xf numFmtId="0" fontId="1" fillId="4" borderId="15" xfId="0" applyFont="1" applyFill="1" applyBorder="1"/>
    <xf numFmtId="0" fontId="1" fillId="0" borderId="16" xfId="0" applyFont="1" applyBorder="1"/>
    <xf numFmtId="44" fontId="1" fillId="0" borderId="16" xfId="0" applyNumberFormat="1" applyFont="1" applyBorder="1"/>
    <xf numFmtId="44" fontId="4" fillId="0" borderId="16" xfId="0" applyNumberFormat="1" applyFont="1" applyBorder="1"/>
    <xf numFmtId="44" fontId="4" fillId="2" borderId="22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view="pageBreakPreview" topLeftCell="A22" zoomScale="90" zoomScaleNormal="100" zoomScaleSheetLayoutView="90" workbookViewId="0">
      <selection activeCell="G46" sqref="G46"/>
    </sheetView>
  </sheetViews>
  <sheetFormatPr defaultRowHeight="15" x14ac:dyDescent="0.25"/>
  <cols>
    <col min="1" max="1" width="7.42578125" style="4" customWidth="1"/>
    <col min="2" max="2" width="22.28515625" style="4" customWidth="1"/>
    <col min="3" max="3" width="18.42578125" style="4" customWidth="1"/>
    <col min="4" max="4" width="23" style="4" customWidth="1"/>
    <col min="5" max="5" width="14.28515625" style="4" customWidth="1"/>
    <col min="6" max="6" width="6.42578125" style="4" customWidth="1"/>
    <col min="7" max="7" width="13.140625" style="4" customWidth="1"/>
    <col min="8" max="8" width="7.140625" style="4" customWidth="1"/>
  </cols>
  <sheetData>
    <row r="1" spans="1:11" ht="15.75" x14ac:dyDescent="0.25">
      <c r="A1" s="160" t="s">
        <v>4</v>
      </c>
      <c r="B1" s="160"/>
      <c r="C1" s="160"/>
      <c r="D1" s="160"/>
      <c r="E1" s="160"/>
      <c r="F1" s="160"/>
      <c r="G1" s="160"/>
      <c r="H1" s="160"/>
    </row>
    <row r="2" spans="1:11" x14ac:dyDescent="0.25">
      <c r="A2" s="90"/>
      <c r="B2" s="90"/>
      <c r="C2" s="90"/>
      <c r="D2" s="90"/>
      <c r="E2" s="90"/>
      <c r="F2" s="90"/>
      <c r="G2" s="90"/>
      <c r="H2" s="90"/>
    </row>
    <row r="3" spans="1:11" x14ac:dyDescent="0.25">
      <c r="A3" s="159" t="s">
        <v>0</v>
      </c>
      <c r="B3" s="159"/>
      <c r="C3" s="159"/>
      <c r="D3" s="159"/>
      <c r="E3" s="159"/>
      <c r="F3" s="159"/>
      <c r="G3" s="159"/>
      <c r="H3" s="159"/>
    </row>
    <row r="4" spans="1:11" ht="41.25" customHeight="1" x14ac:dyDescent="0.25">
      <c r="A4" s="161" t="s">
        <v>5</v>
      </c>
      <c r="B4" s="162"/>
      <c r="C4" s="72" t="s">
        <v>1</v>
      </c>
      <c r="D4" s="72" t="s">
        <v>7</v>
      </c>
      <c r="E4" s="161" t="s">
        <v>92</v>
      </c>
      <c r="F4" s="162"/>
      <c r="G4" s="161" t="s">
        <v>8</v>
      </c>
      <c r="H4" s="162"/>
    </row>
    <row r="5" spans="1:11" x14ac:dyDescent="0.25">
      <c r="A5" s="165" t="s">
        <v>98</v>
      </c>
      <c r="B5" s="166"/>
      <c r="C5" s="158" t="s">
        <v>91</v>
      </c>
      <c r="D5" s="157">
        <v>380</v>
      </c>
      <c r="E5" s="163">
        <v>2386.3000000000002</v>
      </c>
      <c r="F5" s="164"/>
      <c r="G5" s="163">
        <v>783</v>
      </c>
      <c r="H5" s="164"/>
    </row>
    <row r="6" spans="1:11" x14ac:dyDescent="0.25">
      <c r="A6" s="129"/>
      <c r="B6" s="84"/>
      <c r="C6" s="84"/>
      <c r="D6" s="84"/>
      <c r="E6" s="85"/>
      <c r="F6" s="84"/>
      <c r="G6" s="84"/>
      <c r="H6" s="84"/>
    </row>
    <row r="7" spans="1:11" x14ac:dyDescent="0.25">
      <c r="A7" s="86">
        <v>1</v>
      </c>
      <c r="B7" s="87" t="s">
        <v>9</v>
      </c>
      <c r="C7" s="87"/>
      <c r="D7" s="84"/>
      <c r="E7" s="84"/>
      <c r="F7" s="84"/>
      <c r="G7" s="84"/>
      <c r="H7" s="84"/>
      <c r="J7" s="6"/>
    </row>
    <row r="8" spans="1:11" x14ac:dyDescent="0.25">
      <c r="A8" s="129" t="s">
        <v>10</v>
      </c>
      <c r="B8" s="84" t="s">
        <v>11</v>
      </c>
      <c r="C8" s="84"/>
      <c r="D8" s="84"/>
      <c r="E8" s="84"/>
      <c r="F8" s="88" t="s">
        <v>31</v>
      </c>
      <c r="G8" s="89">
        <v>2.5</v>
      </c>
      <c r="H8" s="84" t="s">
        <v>20</v>
      </c>
    </row>
    <row r="9" spans="1:11" x14ac:dyDescent="0.25">
      <c r="A9" s="129"/>
      <c r="B9" s="90" t="s">
        <v>17</v>
      </c>
      <c r="C9" s="90" t="s">
        <v>2</v>
      </c>
      <c r="D9" s="90" t="s">
        <v>19</v>
      </c>
      <c r="E9" s="90" t="s">
        <v>18</v>
      </c>
      <c r="F9" s="90" t="s">
        <v>3</v>
      </c>
      <c r="G9" s="84"/>
      <c r="H9" s="84"/>
    </row>
    <row r="10" spans="1:11" x14ac:dyDescent="0.25">
      <c r="A10" s="129"/>
      <c r="B10" s="90" t="s">
        <v>91</v>
      </c>
      <c r="C10" s="85">
        <v>0</v>
      </c>
      <c r="D10" s="85">
        <v>2</v>
      </c>
      <c r="E10" s="85">
        <v>1.25</v>
      </c>
      <c r="F10" s="85">
        <v>2.5</v>
      </c>
      <c r="G10" s="84"/>
      <c r="H10" s="84"/>
      <c r="J10" s="6"/>
      <c r="K10" s="6"/>
    </row>
    <row r="11" spans="1:11" x14ac:dyDescent="0.25">
      <c r="A11" s="129"/>
      <c r="B11" s="84"/>
      <c r="C11" s="84"/>
      <c r="D11" s="84"/>
      <c r="E11" s="84"/>
      <c r="F11" s="84"/>
      <c r="G11" s="84"/>
      <c r="H11" s="84"/>
    </row>
    <row r="12" spans="1:11" x14ac:dyDescent="0.25">
      <c r="A12" s="86">
        <v>2</v>
      </c>
      <c r="B12" s="87" t="s">
        <v>12</v>
      </c>
      <c r="C12" s="84"/>
      <c r="D12" s="84"/>
      <c r="E12" s="84"/>
      <c r="F12" s="84"/>
      <c r="G12" s="84"/>
      <c r="H12" s="84"/>
    </row>
    <row r="13" spans="1:11" x14ac:dyDescent="0.25">
      <c r="A13" s="129" t="s">
        <v>13</v>
      </c>
      <c r="B13" s="84" t="s">
        <v>72</v>
      </c>
      <c r="C13" s="84"/>
      <c r="D13" s="84"/>
      <c r="E13" s="84"/>
      <c r="F13" s="88" t="s">
        <v>31</v>
      </c>
      <c r="G13" s="89">
        <v>2386.3000000000002</v>
      </c>
      <c r="H13" s="84" t="s">
        <v>20</v>
      </c>
    </row>
    <row r="14" spans="1:11" x14ac:dyDescent="0.25">
      <c r="A14" s="129"/>
      <c r="B14" s="90" t="s">
        <v>17</v>
      </c>
      <c r="C14" s="90"/>
      <c r="D14" s="90"/>
      <c r="E14" s="90" t="s">
        <v>3</v>
      </c>
      <c r="F14" s="84"/>
      <c r="G14" s="84"/>
      <c r="H14" s="84"/>
    </row>
    <row r="15" spans="1:11" x14ac:dyDescent="0.25">
      <c r="A15" s="129"/>
      <c r="B15" s="90" t="s">
        <v>91</v>
      </c>
      <c r="C15" s="89"/>
      <c r="D15" s="89"/>
      <c r="E15" s="89">
        <v>2386.3000000000002</v>
      </c>
      <c r="F15" s="89"/>
      <c r="G15" s="84"/>
      <c r="H15" s="84"/>
    </row>
    <row r="16" spans="1:11" x14ac:dyDescent="0.25">
      <c r="A16" s="129"/>
      <c r="B16" s="90"/>
      <c r="C16" s="89"/>
      <c r="D16" s="91"/>
      <c r="E16" s="92"/>
      <c r="F16" s="89"/>
      <c r="G16" s="84"/>
      <c r="H16" s="84"/>
    </row>
    <row r="17" spans="1:8" x14ac:dyDescent="0.25">
      <c r="A17" s="86"/>
      <c r="B17" s="87"/>
      <c r="C17" s="84"/>
      <c r="D17" s="84"/>
      <c r="E17" s="84"/>
      <c r="F17" s="84"/>
      <c r="G17" s="84"/>
      <c r="H17" s="84"/>
    </row>
    <row r="18" spans="1:8" x14ac:dyDescent="0.25">
      <c r="A18" s="129" t="s">
        <v>71</v>
      </c>
      <c r="B18" s="84" t="s">
        <v>30</v>
      </c>
      <c r="C18" s="84"/>
      <c r="D18" s="84"/>
      <c r="E18" s="84"/>
      <c r="F18" s="88" t="s">
        <v>31</v>
      </c>
      <c r="G18" s="89">
        <v>2386.3000000000002</v>
      </c>
      <c r="H18" s="84" t="s">
        <v>20</v>
      </c>
    </row>
    <row r="19" spans="1:8" x14ac:dyDescent="0.25">
      <c r="A19" s="129"/>
      <c r="B19" s="90" t="s">
        <v>17</v>
      </c>
      <c r="C19" s="90"/>
      <c r="D19" s="90"/>
      <c r="E19" s="90" t="s">
        <v>3</v>
      </c>
      <c r="F19" s="84"/>
      <c r="G19" s="84"/>
      <c r="H19" s="84"/>
    </row>
    <row r="20" spans="1:8" x14ac:dyDescent="0.25">
      <c r="A20" s="129"/>
      <c r="B20" s="90" t="s">
        <v>91</v>
      </c>
      <c r="C20" s="89"/>
      <c r="D20" s="89"/>
      <c r="E20" s="89">
        <v>2386.3000000000002</v>
      </c>
      <c r="F20" s="89"/>
      <c r="G20" s="84"/>
      <c r="H20" s="84"/>
    </row>
    <row r="21" spans="1:8" x14ac:dyDescent="0.25">
      <c r="A21" s="129"/>
      <c r="B21" s="90"/>
      <c r="C21" s="89"/>
      <c r="D21" s="89"/>
      <c r="E21" s="89"/>
      <c r="F21" s="84"/>
      <c r="G21" s="84"/>
      <c r="H21" s="84"/>
    </row>
    <row r="22" spans="1:8" x14ac:dyDescent="0.25">
      <c r="A22" s="129"/>
      <c r="B22" s="90"/>
      <c r="C22" s="89"/>
      <c r="D22" s="89"/>
      <c r="E22" s="89"/>
      <c r="F22" s="84"/>
      <c r="G22" s="84"/>
      <c r="H22" s="84"/>
    </row>
    <row r="23" spans="1:8" x14ac:dyDescent="0.25">
      <c r="A23" s="86">
        <v>3</v>
      </c>
      <c r="B23" s="87" t="s">
        <v>16</v>
      </c>
      <c r="C23" s="84"/>
      <c r="D23" s="84"/>
      <c r="E23" s="84"/>
      <c r="F23" s="84"/>
      <c r="G23" s="84"/>
      <c r="H23" s="84"/>
    </row>
    <row r="24" spans="1:8" x14ac:dyDescent="0.25">
      <c r="A24" s="129" t="s">
        <v>22</v>
      </c>
      <c r="B24" s="84" t="s">
        <v>25</v>
      </c>
      <c r="C24" s="84"/>
      <c r="D24" s="84"/>
      <c r="E24" s="84"/>
      <c r="F24" s="84"/>
      <c r="G24" s="84"/>
      <c r="H24" s="84"/>
    </row>
    <row r="25" spans="1:8" x14ac:dyDescent="0.25">
      <c r="A25" s="129" t="s">
        <v>23</v>
      </c>
      <c r="B25" s="84" t="s">
        <v>32</v>
      </c>
      <c r="C25" s="84"/>
      <c r="D25" s="84"/>
      <c r="E25" s="84"/>
      <c r="F25" s="88" t="s">
        <v>31</v>
      </c>
      <c r="G25" s="89">
        <v>2386.3000000000002</v>
      </c>
      <c r="H25" s="84" t="s">
        <v>20</v>
      </c>
    </row>
    <row r="26" spans="1:8" x14ac:dyDescent="0.25">
      <c r="A26" s="129"/>
      <c r="B26" s="90" t="s">
        <v>17</v>
      </c>
      <c r="C26" s="90"/>
      <c r="D26" s="90"/>
      <c r="E26" s="90" t="s">
        <v>3</v>
      </c>
      <c r="F26" s="84"/>
      <c r="G26" s="84"/>
      <c r="H26" s="84"/>
    </row>
    <row r="27" spans="1:8" x14ac:dyDescent="0.25">
      <c r="A27" s="129"/>
      <c r="B27" s="90" t="s">
        <v>91</v>
      </c>
      <c r="C27" s="89"/>
      <c r="D27" s="89"/>
      <c r="E27" s="89">
        <v>2386.3000000000002</v>
      </c>
      <c r="F27" s="89"/>
      <c r="G27" s="84"/>
      <c r="H27" s="84"/>
    </row>
    <row r="28" spans="1:8" x14ac:dyDescent="0.25">
      <c r="A28" s="129"/>
      <c r="B28" s="90"/>
      <c r="C28" s="89"/>
      <c r="D28" s="89"/>
      <c r="E28" s="89"/>
      <c r="F28" s="84"/>
      <c r="G28" s="84"/>
      <c r="H28" s="84"/>
    </row>
    <row r="29" spans="1:8" x14ac:dyDescent="0.25">
      <c r="A29" s="129"/>
      <c r="B29" s="84"/>
      <c r="C29" s="84"/>
      <c r="D29" s="84"/>
      <c r="E29" s="84"/>
      <c r="F29" s="84"/>
      <c r="G29" s="84"/>
      <c r="H29" s="84"/>
    </row>
    <row r="30" spans="1:8" x14ac:dyDescent="0.25">
      <c r="A30" s="129" t="s">
        <v>24</v>
      </c>
      <c r="B30" s="84" t="s">
        <v>73</v>
      </c>
      <c r="C30" s="84"/>
      <c r="D30" s="84"/>
      <c r="E30" s="84"/>
      <c r="F30" s="88" t="s">
        <v>31</v>
      </c>
      <c r="G30" s="89">
        <v>2386.3000000000002</v>
      </c>
      <c r="H30" s="84" t="s">
        <v>20</v>
      </c>
    </row>
    <row r="31" spans="1:8" x14ac:dyDescent="0.25">
      <c r="A31" s="129"/>
      <c r="B31" s="90" t="s">
        <v>17</v>
      </c>
      <c r="C31" s="90"/>
      <c r="D31" s="90"/>
      <c r="E31" s="90" t="s">
        <v>3</v>
      </c>
      <c r="F31" s="84"/>
      <c r="G31" s="84"/>
      <c r="H31" s="84"/>
    </row>
    <row r="32" spans="1:8" x14ac:dyDescent="0.25">
      <c r="A32" s="129"/>
      <c r="B32" s="90" t="s">
        <v>91</v>
      </c>
      <c r="C32" s="89"/>
      <c r="D32" s="89"/>
      <c r="E32" s="89">
        <v>2386.3000000000002</v>
      </c>
      <c r="F32" s="89"/>
      <c r="G32" s="84"/>
      <c r="H32" s="84"/>
    </row>
    <row r="33" spans="1:8" x14ac:dyDescent="0.25">
      <c r="A33" s="129"/>
      <c r="B33" s="90"/>
      <c r="C33" s="89"/>
      <c r="D33" s="89"/>
      <c r="E33" s="89"/>
      <c r="F33" s="84"/>
      <c r="G33" s="84"/>
      <c r="H33" s="84"/>
    </row>
    <row r="34" spans="1:8" x14ac:dyDescent="0.25">
      <c r="A34" s="129"/>
      <c r="B34" s="90"/>
      <c r="C34" s="89"/>
      <c r="D34" s="91"/>
      <c r="E34" s="89"/>
      <c r="F34" s="84"/>
      <c r="G34" s="84"/>
      <c r="H34" s="84"/>
    </row>
    <row r="35" spans="1:8" x14ac:dyDescent="0.25">
      <c r="A35" s="129" t="s">
        <v>26</v>
      </c>
      <c r="B35" s="93" t="s">
        <v>78</v>
      </c>
      <c r="C35" s="84"/>
      <c r="D35" s="84"/>
      <c r="E35" s="84"/>
      <c r="F35" s="88" t="s">
        <v>31</v>
      </c>
      <c r="G35" s="89">
        <v>783</v>
      </c>
      <c r="H35" s="84" t="s">
        <v>35</v>
      </c>
    </row>
    <row r="36" spans="1:8" x14ac:dyDescent="0.25">
      <c r="A36" s="129"/>
      <c r="B36" s="90" t="s">
        <v>17</v>
      </c>
      <c r="C36" s="90" t="s">
        <v>2</v>
      </c>
      <c r="D36" s="90"/>
      <c r="E36" s="90"/>
      <c r="F36" s="84"/>
      <c r="G36" s="84"/>
      <c r="H36" s="84"/>
    </row>
    <row r="37" spans="1:8" x14ac:dyDescent="0.25">
      <c r="A37" s="129"/>
      <c r="B37" s="90" t="s">
        <v>91</v>
      </c>
      <c r="C37" s="89">
        <v>783</v>
      </c>
      <c r="D37" s="89"/>
      <c r="E37" s="89"/>
      <c r="F37" s="84"/>
      <c r="G37" s="84"/>
      <c r="H37" s="84"/>
    </row>
    <row r="38" spans="1:8" x14ac:dyDescent="0.25">
      <c r="A38" s="129"/>
      <c r="B38" s="90"/>
      <c r="C38" s="89"/>
      <c r="D38" s="89"/>
      <c r="E38" s="89"/>
      <c r="F38" s="84"/>
      <c r="G38" s="84"/>
      <c r="H38" s="84"/>
    </row>
    <row r="39" spans="1:8" x14ac:dyDescent="0.25">
      <c r="A39" s="129" t="s">
        <v>103</v>
      </c>
      <c r="B39" s="84" t="s">
        <v>104</v>
      </c>
      <c r="C39" s="84"/>
      <c r="D39" s="84"/>
      <c r="E39" s="84"/>
      <c r="F39" s="84"/>
      <c r="G39" s="84"/>
      <c r="H39" s="84"/>
    </row>
    <row r="40" spans="1:8" x14ac:dyDescent="0.25">
      <c r="A40" s="129" t="s">
        <v>105</v>
      </c>
      <c r="B40" s="84" t="s">
        <v>32</v>
      </c>
      <c r="C40" s="84"/>
      <c r="D40" s="84"/>
      <c r="E40" s="84"/>
      <c r="F40" s="88" t="s">
        <v>31</v>
      </c>
      <c r="G40" s="89">
        <v>1118</v>
      </c>
      <c r="H40" s="84" t="s">
        <v>20</v>
      </c>
    </row>
    <row r="41" spans="1:8" x14ac:dyDescent="0.25">
      <c r="A41" s="129"/>
      <c r="B41" s="90" t="s">
        <v>17</v>
      </c>
      <c r="C41" s="90"/>
      <c r="D41" s="90" t="s">
        <v>106</v>
      </c>
      <c r="E41" s="84"/>
      <c r="F41" s="84"/>
      <c r="G41" s="84"/>
      <c r="H41" s="84"/>
    </row>
    <row r="42" spans="1:8" x14ac:dyDescent="0.25">
      <c r="A42" s="129"/>
      <c r="B42" s="90" t="s">
        <v>91</v>
      </c>
      <c r="C42" s="89"/>
      <c r="D42" s="89">
        <v>1118</v>
      </c>
      <c r="E42" s="89"/>
      <c r="F42" s="84"/>
      <c r="G42" s="84"/>
      <c r="H42" s="84"/>
    </row>
    <row r="43" spans="1:8" x14ac:dyDescent="0.25">
      <c r="A43" s="129"/>
      <c r="B43" s="90"/>
      <c r="C43" s="89"/>
      <c r="D43" s="89"/>
      <c r="E43" s="89"/>
      <c r="F43" s="84"/>
      <c r="G43" s="84"/>
      <c r="H43" s="84"/>
    </row>
    <row r="44" spans="1:8" x14ac:dyDescent="0.25">
      <c r="A44" s="129"/>
      <c r="B44" s="84"/>
      <c r="C44" s="84"/>
      <c r="D44" s="84"/>
      <c r="E44" s="84"/>
      <c r="F44" s="84"/>
      <c r="G44" s="84"/>
      <c r="H44" s="84"/>
    </row>
    <row r="45" spans="1:8" x14ac:dyDescent="0.25">
      <c r="A45" s="129" t="s">
        <v>107</v>
      </c>
      <c r="B45" s="84" t="s">
        <v>108</v>
      </c>
      <c r="C45" s="84"/>
      <c r="D45" s="84"/>
      <c r="E45" s="84"/>
      <c r="F45" s="88" t="s">
        <v>31</v>
      </c>
      <c r="G45" s="89">
        <v>33.54</v>
      </c>
      <c r="H45" s="84" t="s">
        <v>109</v>
      </c>
    </row>
    <row r="46" spans="1:8" x14ac:dyDescent="0.25">
      <c r="A46" s="129"/>
      <c r="B46" s="90" t="s">
        <v>17</v>
      </c>
      <c r="C46" s="90"/>
      <c r="D46" s="90" t="s">
        <v>106</v>
      </c>
      <c r="E46" s="84"/>
      <c r="F46" s="84"/>
      <c r="G46" s="84"/>
      <c r="H46" s="84"/>
    </row>
    <row r="47" spans="1:8" x14ac:dyDescent="0.25">
      <c r="A47" s="129"/>
      <c r="B47" s="90" t="s">
        <v>91</v>
      </c>
      <c r="C47" s="89"/>
      <c r="D47" s="89" t="s">
        <v>110</v>
      </c>
      <c r="E47" s="89"/>
      <c r="F47" s="89"/>
      <c r="G47" s="84"/>
      <c r="H47" s="84"/>
    </row>
    <row r="48" spans="1:8" x14ac:dyDescent="0.25">
      <c r="A48" s="129"/>
      <c r="B48" s="90"/>
      <c r="C48" s="89"/>
      <c r="D48" s="89" t="s">
        <v>111</v>
      </c>
      <c r="E48" s="89"/>
      <c r="F48" s="84"/>
      <c r="G48" s="84"/>
      <c r="H48" s="84"/>
    </row>
    <row r="49" spans="1:8" x14ac:dyDescent="0.25">
      <c r="A49" s="129"/>
      <c r="B49" s="90"/>
      <c r="C49" s="89"/>
      <c r="D49" s="89"/>
      <c r="E49" s="89"/>
      <c r="F49" s="84"/>
      <c r="G49" s="84"/>
      <c r="H49" s="84"/>
    </row>
    <row r="50" spans="1:8" x14ac:dyDescent="0.25">
      <c r="A50" s="86">
        <v>4</v>
      </c>
      <c r="B50" s="87" t="s">
        <v>21</v>
      </c>
      <c r="C50" s="84"/>
      <c r="D50" s="84"/>
      <c r="E50" s="84"/>
      <c r="F50" s="84"/>
      <c r="G50" s="84"/>
      <c r="H50" s="84"/>
    </row>
    <row r="51" spans="1:8" x14ac:dyDescent="0.25">
      <c r="A51" s="129" t="s">
        <v>96</v>
      </c>
      <c r="B51" s="84" t="s">
        <v>28</v>
      </c>
      <c r="C51" s="84"/>
      <c r="D51" s="84"/>
      <c r="E51" s="84"/>
      <c r="F51" s="88" t="s">
        <v>31</v>
      </c>
      <c r="G51" s="89">
        <v>0.3</v>
      </c>
      <c r="H51" s="84" t="s">
        <v>20</v>
      </c>
    </row>
    <row r="52" spans="1:8" x14ac:dyDescent="0.25">
      <c r="A52" s="129"/>
      <c r="B52" s="90" t="s">
        <v>34</v>
      </c>
      <c r="C52" s="90" t="s">
        <v>33</v>
      </c>
      <c r="D52" s="90" t="s">
        <v>3</v>
      </c>
      <c r="E52" s="90" t="s">
        <v>6</v>
      </c>
      <c r="F52" s="84"/>
      <c r="G52" s="90"/>
      <c r="H52" s="89"/>
    </row>
    <row r="53" spans="1:8" x14ac:dyDescent="0.25">
      <c r="A53" s="129"/>
      <c r="B53" s="90" t="s">
        <v>99</v>
      </c>
      <c r="C53" s="89">
        <v>1</v>
      </c>
      <c r="D53" s="89">
        <v>0.3</v>
      </c>
      <c r="E53" s="89">
        <v>0.3</v>
      </c>
      <c r="F53" s="84"/>
      <c r="G53" s="90"/>
      <c r="H53" s="89"/>
    </row>
    <row r="54" spans="1:8" x14ac:dyDescent="0.25">
      <c r="A54" s="129"/>
      <c r="B54" s="84"/>
      <c r="C54" s="84"/>
      <c r="D54" s="91"/>
      <c r="E54" s="92"/>
      <c r="F54" s="84"/>
      <c r="G54" s="84"/>
      <c r="H54" s="84"/>
    </row>
    <row r="55" spans="1:8" x14ac:dyDescent="0.25">
      <c r="A55" s="129"/>
      <c r="B55" s="84"/>
      <c r="C55" s="84"/>
      <c r="D55" s="84"/>
      <c r="E55" s="84"/>
      <c r="F55" s="84"/>
      <c r="G55" s="84"/>
      <c r="H55" s="84"/>
    </row>
    <row r="56" spans="1:8" x14ac:dyDescent="0.25">
      <c r="A56" s="129" t="s">
        <v>97</v>
      </c>
      <c r="B56" s="84" t="s">
        <v>29</v>
      </c>
      <c r="C56" s="84"/>
      <c r="D56" s="84"/>
      <c r="E56" s="84"/>
      <c r="F56" s="88" t="s">
        <v>31</v>
      </c>
      <c r="G56" s="89">
        <v>1</v>
      </c>
      <c r="H56" s="84" t="s">
        <v>36</v>
      </c>
    </row>
    <row r="57" spans="1:8" x14ac:dyDescent="0.25">
      <c r="A57" s="129"/>
      <c r="B57" s="90" t="s">
        <v>17</v>
      </c>
      <c r="C57" s="90" t="s">
        <v>33</v>
      </c>
      <c r="D57" s="84"/>
      <c r="E57" s="84"/>
      <c r="F57" s="84"/>
      <c r="G57" s="84"/>
      <c r="H57" s="84"/>
    </row>
    <row r="58" spans="1:8" x14ac:dyDescent="0.25">
      <c r="A58" s="129"/>
      <c r="B58" s="90" t="s">
        <v>91</v>
      </c>
      <c r="C58" s="89">
        <v>1</v>
      </c>
      <c r="D58" s="84"/>
      <c r="E58" s="84"/>
      <c r="F58" s="84"/>
      <c r="G58" s="84"/>
      <c r="H58" s="84"/>
    </row>
    <row r="59" spans="1:8" x14ac:dyDescent="0.25">
      <c r="A59" s="83"/>
      <c r="B59" s="84"/>
      <c r="C59" s="84"/>
      <c r="D59" s="84"/>
      <c r="E59" s="84"/>
      <c r="F59" s="84"/>
      <c r="G59" s="84"/>
      <c r="H59" s="84"/>
    </row>
    <row r="60" spans="1:8" x14ac:dyDescent="0.25">
      <c r="A60" s="5"/>
    </row>
    <row r="61" spans="1:8" x14ac:dyDescent="0.25">
      <c r="A61" s="5"/>
    </row>
    <row r="62" spans="1:8" x14ac:dyDescent="0.25">
      <c r="A62" s="5"/>
    </row>
    <row r="63" spans="1:8" x14ac:dyDescent="0.25">
      <c r="A63" s="5"/>
    </row>
    <row r="64" spans="1:8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</sheetData>
  <mergeCells count="8">
    <mergeCell ref="A3:H3"/>
    <mergeCell ref="A1:H1"/>
    <mergeCell ref="A4:B4"/>
    <mergeCell ref="E4:F4"/>
    <mergeCell ref="E5:F5"/>
    <mergeCell ref="G4:H4"/>
    <mergeCell ref="G5:H5"/>
    <mergeCell ref="A5:B5"/>
  </mergeCell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BreakPreview" zoomScale="90" zoomScaleNormal="100" zoomScaleSheetLayoutView="90" workbookViewId="0">
      <selection activeCell="I25" sqref="I25"/>
    </sheetView>
  </sheetViews>
  <sheetFormatPr defaultRowHeight="15.75" x14ac:dyDescent="0.25"/>
  <cols>
    <col min="1" max="1" width="15.5703125" style="1" customWidth="1"/>
    <col min="2" max="2" width="13.140625" style="4" bestFit="1" customWidth="1"/>
    <col min="3" max="3" width="81" style="4" customWidth="1"/>
    <col min="4" max="4" width="12.85546875" style="76" bestFit="1" customWidth="1"/>
    <col min="5" max="5" width="9.5703125" style="4" bestFit="1" customWidth="1"/>
    <col min="6" max="6" width="12.42578125" style="1" bestFit="1" customWidth="1"/>
    <col min="7" max="7" width="13.85546875" style="150" bestFit="1" customWidth="1"/>
    <col min="8" max="8" width="12.7109375" style="151" bestFit="1" customWidth="1"/>
    <col min="9" max="9" width="17.5703125" style="109" bestFit="1" customWidth="1"/>
    <col min="10" max="10" width="19.28515625" hidden="1" customWidth="1"/>
    <col min="11" max="11" width="15.28515625" bestFit="1" customWidth="1"/>
  </cols>
  <sheetData>
    <row r="1" spans="1:10" x14ac:dyDescent="0.25">
      <c r="A1" s="90"/>
      <c r="B1" s="84"/>
      <c r="C1" s="84"/>
      <c r="D1" s="95"/>
      <c r="E1" s="84"/>
      <c r="F1" s="90"/>
      <c r="G1" s="147"/>
      <c r="H1" s="148"/>
      <c r="I1" s="108"/>
    </row>
    <row r="2" spans="1:10" x14ac:dyDescent="0.25">
      <c r="A2" s="160" t="s">
        <v>37</v>
      </c>
      <c r="B2" s="160"/>
      <c r="C2" s="160"/>
      <c r="D2" s="160"/>
      <c r="E2" s="160"/>
      <c r="F2" s="160"/>
      <c r="G2" s="160"/>
      <c r="H2" s="160"/>
      <c r="I2" s="160"/>
    </row>
    <row r="3" spans="1:10" x14ac:dyDescent="0.25">
      <c r="A3" s="96" t="s">
        <v>53</v>
      </c>
      <c r="B3" s="97" t="s">
        <v>52</v>
      </c>
      <c r="C3" s="98"/>
      <c r="D3" s="99"/>
      <c r="E3" s="98"/>
      <c r="F3" s="98"/>
      <c r="G3" s="149"/>
      <c r="H3" s="149"/>
      <c r="I3" s="98"/>
      <c r="J3">
        <v>1.2685</v>
      </c>
    </row>
    <row r="4" spans="1:10" x14ac:dyDescent="0.25">
      <c r="A4" s="96" t="s">
        <v>49</v>
      </c>
      <c r="B4" s="97" t="s">
        <v>93</v>
      </c>
      <c r="C4" s="98"/>
      <c r="D4" s="99"/>
      <c r="E4" s="98"/>
      <c r="F4" s="98"/>
      <c r="G4" s="149"/>
      <c r="H4" s="149"/>
      <c r="I4" s="98"/>
    </row>
    <row r="5" spans="1:10" x14ac:dyDescent="0.25">
      <c r="A5" s="96" t="s">
        <v>50</v>
      </c>
      <c r="B5" s="97" t="s">
        <v>94</v>
      </c>
      <c r="C5" s="98"/>
      <c r="D5" s="99"/>
      <c r="E5" s="98"/>
      <c r="F5" s="98"/>
      <c r="G5" s="149"/>
      <c r="H5" s="149"/>
      <c r="I5" s="98"/>
    </row>
    <row r="6" spans="1:10" x14ac:dyDescent="0.25">
      <c r="A6" s="96" t="s">
        <v>51</v>
      </c>
      <c r="B6" s="100">
        <v>43035</v>
      </c>
      <c r="C6" s="98"/>
      <c r="D6" s="99"/>
      <c r="E6" s="98"/>
      <c r="F6" s="98"/>
      <c r="G6" s="149"/>
      <c r="H6" s="149"/>
      <c r="I6" s="98"/>
    </row>
    <row r="7" spans="1:10" x14ac:dyDescent="0.25">
      <c r="A7" s="96" t="s">
        <v>54</v>
      </c>
      <c r="B7" s="101">
        <v>0.22</v>
      </c>
      <c r="C7" s="98"/>
      <c r="D7" s="99"/>
      <c r="E7" s="98"/>
      <c r="F7" s="98"/>
      <c r="G7" s="149"/>
      <c r="H7" s="149"/>
      <c r="I7" s="98"/>
    </row>
    <row r="8" spans="1:10" ht="16.5" thickBot="1" x14ac:dyDescent="0.3">
      <c r="A8" s="98"/>
      <c r="B8" s="98"/>
      <c r="C8" s="98"/>
      <c r="D8" s="99"/>
      <c r="E8" s="98"/>
      <c r="F8" s="98"/>
      <c r="G8" s="149"/>
      <c r="H8" s="149"/>
      <c r="I8" s="98"/>
    </row>
    <row r="9" spans="1:10" s="10" customFormat="1" ht="15" x14ac:dyDescent="0.25">
      <c r="A9" s="178" t="s">
        <v>38</v>
      </c>
      <c r="B9" s="168" t="s">
        <v>39</v>
      </c>
      <c r="C9" s="181" t="s">
        <v>42</v>
      </c>
      <c r="D9" s="182" t="s">
        <v>43</v>
      </c>
      <c r="E9" s="181" t="s">
        <v>44</v>
      </c>
      <c r="F9" s="168" t="s">
        <v>33</v>
      </c>
      <c r="G9" s="130" t="s">
        <v>47</v>
      </c>
      <c r="H9" s="130" t="s">
        <v>47</v>
      </c>
      <c r="I9" s="170" t="s">
        <v>48</v>
      </c>
    </row>
    <row r="10" spans="1:10" s="10" customFormat="1" ht="15" x14ac:dyDescent="0.25">
      <c r="A10" s="179"/>
      <c r="B10" s="180"/>
      <c r="C10" s="180"/>
      <c r="D10" s="183"/>
      <c r="E10" s="180"/>
      <c r="F10" s="169"/>
      <c r="G10" s="77" t="s">
        <v>40</v>
      </c>
      <c r="H10" s="77" t="s">
        <v>41</v>
      </c>
      <c r="I10" s="171"/>
    </row>
    <row r="11" spans="1:10" ht="15" x14ac:dyDescent="0.25">
      <c r="A11" s="104"/>
      <c r="B11" s="105"/>
      <c r="C11" s="105"/>
      <c r="D11" s="106"/>
      <c r="E11" s="105"/>
      <c r="F11" s="106"/>
      <c r="G11" s="105"/>
      <c r="H11" s="105"/>
      <c r="I11" s="152"/>
    </row>
    <row r="12" spans="1:10" ht="15" x14ac:dyDescent="0.25">
      <c r="A12" s="79"/>
      <c r="B12" s="11">
        <v>1</v>
      </c>
      <c r="C12" s="8" t="s">
        <v>9</v>
      </c>
      <c r="D12" s="7"/>
      <c r="E12" s="7"/>
      <c r="F12" s="3"/>
      <c r="G12" s="2"/>
      <c r="H12" s="2"/>
      <c r="I12" s="153"/>
    </row>
    <row r="13" spans="1:10" ht="15" x14ac:dyDescent="0.25">
      <c r="A13" s="79" t="s">
        <v>14</v>
      </c>
      <c r="B13" s="7" t="s">
        <v>10</v>
      </c>
      <c r="C13" s="2" t="s">
        <v>11</v>
      </c>
      <c r="D13" s="7" t="s">
        <v>15</v>
      </c>
      <c r="E13" s="7" t="s">
        <v>20</v>
      </c>
      <c r="F13" s="3">
        <v>2.5</v>
      </c>
      <c r="G13" s="9">
        <v>301.82</v>
      </c>
      <c r="H13" s="9">
        <v>368.22</v>
      </c>
      <c r="I13" s="154">
        <v>920.55</v>
      </c>
      <c r="J13" s="78"/>
    </row>
    <row r="14" spans="1:10" ht="15" x14ac:dyDescent="0.25">
      <c r="A14" s="79"/>
      <c r="B14" s="7"/>
      <c r="C14" s="172" t="s">
        <v>45</v>
      </c>
      <c r="D14" s="173"/>
      <c r="E14" s="173"/>
      <c r="F14" s="173"/>
      <c r="G14" s="173"/>
      <c r="H14" s="174"/>
      <c r="I14" s="155">
        <f>SUM(I13)</f>
        <v>920.55</v>
      </c>
      <c r="J14" s="78"/>
    </row>
    <row r="15" spans="1:10" ht="15" x14ac:dyDescent="0.25">
      <c r="A15" s="79"/>
      <c r="B15" s="7"/>
      <c r="C15" s="2"/>
      <c r="D15" s="7"/>
      <c r="E15" s="7"/>
      <c r="F15" s="3"/>
      <c r="G15" s="2"/>
      <c r="H15" s="9"/>
      <c r="I15" s="154"/>
      <c r="J15" s="78"/>
    </row>
    <row r="16" spans="1:10" ht="15" x14ac:dyDescent="0.25">
      <c r="A16" s="79"/>
      <c r="B16" s="11">
        <v>2</v>
      </c>
      <c r="C16" s="8" t="s">
        <v>12</v>
      </c>
      <c r="D16" s="7"/>
      <c r="E16" s="7"/>
      <c r="F16" s="3"/>
      <c r="G16" s="2"/>
      <c r="H16" s="9"/>
      <c r="I16" s="154"/>
      <c r="J16" s="78"/>
    </row>
    <row r="17" spans="1:12" ht="15" x14ac:dyDescent="0.25">
      <c r="A17" s="79">
        <v>78472</v>
      </c>
      <c r="B17" s="7" t="s">
        <v>13</v>
      </c>
      <c r="C17" s="2" t="s">
        <v>72</v>
      </c>
      <c r="D17" s="7" t="s">
        <v>15</v>
      </c>
      <c r="E17" s="7" t="s">
        <v>20</v>
      </c>
      <c r="F17" s="3">
        <v>2386.3000000000002</v>
      </c>
      <c r="G17" s="75">
        <v>0.34</v>
      </c>
      <c r="H17" s="9">
        <v>0.41</v>
      </c>
      <c r="I17" s="154">
        <v>978.38</v>
      </c>
      <c r="J17" s="78"/>
    </row>
    <row r="18" spans="1:12" ht="15" x14ac:dyDescent="0.25">
      <c r="A18" s="79" t="s">
        <v>77</v>
      </c>
      <c r="B18" s="7" t="s">
        <v>71</v>
      </c>
      <c r="C18" s="2" t="s">
        <v>30</v>
      </c>
      <c r="D18" s="7" t="s">
        <v>15</v>
      </c>
      <c r="E18" s="7" t="s">
        <v>20</v>
      </c>
      <c r="F18" s="3">
        <v>2386.3000000000002</v>
      </c>
      <c r="G18" s="9">
        <v>0.13</v>
      </c>
      <c r="H18" s="9">
        <v>0.16</v>
      </c>
      <c r="I18" s="154">
        <v>381.81</v>
      </c>
      <c r="J18" s="78"/>
    </row>
    <row r="19" spans="1:12" s="12" customFormat="1" ht="15" x14ac:dyDescent="0.25">
      <c r="A19" s="80"/>
      <c r="B19" s="11"/>
      <c r="C19" s="172" t="s">
        <v>45</v>
      </c>
      <c r="D19" s="173"/>
      <c r="E19" s="173"/>
      <c r="F19" s="173"/>
      <c r="G19" s="173"/>
      <c r="H19" s="174"/>
      <c r="I19" s="155">
        <f>SUM(I17:I18)</f>
        <v>1360.19</v>
      </c>
      <c r="J19" s="78"/>
      <c r="K19"/>
    </row>
    <row r="20" spans="1:12" ht="15" x14ac:dyDescent="0.25">
      <c r="A20" s="79"/>
      <c r="B20" s="7"/>
      <c r="C20" s="8"/>
      <c r="D20" s="7"/>
      <c r="E20" s="7"/>
      <c r="F20" s="3"/>
      <c r="G20" s="2"/>
      <c r="H20" s="9"/>
      <c r="I20" s="154"/>
      <c r="J20" s="78"/>
    </row>
    <row r="21" spans="1:12" ht="15" x14ac:dyDescent="0.25">
      <c r="A21" s="79"/>
      <c r="B21" s="11">
        <v>3</v>
      </c>
      <c r="C21" s="8" t="s">
        <v>16</v>
      </c>
      <c r="D21" s="7"/>
      <c r="E21" s="7"/>
      <c r="F21" s="3"/>
      <c r="G21" s="2"/>
      <c r="H21" s="9"/>
      <c r="I21" s="154"/>
      <c r="J21" s="78"/>
    </row>
    <row r="22" spans="1:12" ht="15" x14ac:dyDescent="0.25">
      <c r="A22" s="79"/>
      <c r="B22" s="7" t="s">
        <v>22</v>
      </c>
      <c r="C22" s="2" t="s">
        <v>25</v>
      </c>
      <c r="D22" s="7"/>
      <c r="E22" s="7"/>
      <c r="F22" s="3"/>
      <c r="G22" s="2"/>
      <c r="H22" s="9"/>
      <c r="I22" s="154"/>
      <c r="J22" s="78"/>
    </row>
    <row r="23" spans="1:12" ht="15" x14ac:dyDescent="0.25">
      <c r="A23" s="79">
        <v>72961</v>
      </c>
      <c r="B23" s="7" t="s">
        <v>23</v>
      </c>
      <c r="C23" s="2" t="s">
        <v>32</v>
      </c>
      <c r="D23" s="7" t="s">
        <v>15</v>
      </c>
      <c r="E23" s="7" t="s">
        <v>20</v>
      </c>
      <c r="F23" s="3">
        <v>2386.3000000000002</v>
      </c>
      <c r="G23" s="9">
        <v>1.26</v>
      </c>
      <c r="H23" s="9">
        <v>1.54</v>
      </c>
      <c r="I23" s="154">
        <v>3674.9</v>
      </c>
      <c r="J23" s="78"/>
    </row>
    <row r="24" spans="1:12" ht="15" x14ac:dyDescent="0.25">
      <c r="A24" s="79" t="s">
        <v>70</v>
      </c>
      <c r="B24" s="7" t="s">
        <v>24</v>
      </c>
      <c r="C24" s="2" t="s">
        <v>101</v>
      </c>
      <c r="D24" s="7" t="s">
        <v>15</v>
      </c>
      <c r="E24" s="7" t="s">
        <v>20</v>
      </c>
      <c r="F24" s="3">
        <v>2386.3000000000002</v>
      </c>
      <c r="G24" s="9">
        <f>Composições!G16</f>
        <v>50.62</v>
      </c>
      <c r="H24" s="9">
        <v>61.76</v>
      </c>
      <c r="I24" s="154">
        <v>147377.89000000001</v>
      </c>
      <c r="J24" s="78"/>
    </row>
    <row r="25" spans="1:12" ht="15" x14ac:dyDescent="0.25">
      <c r="A25" s="79">
        <v>2003381</v>
      </c>
      <c r="B25" s="7" t="s">
        <v>26</v>
      </c>
      <c r="C25" s="2" t="s">
        <v>100</v>
      </c>
      <c r="D25" s="7" t="s">
        <v>15</v>
      </c>
      <c r="E25" s="7" t="s">
        <v>35</v>
      </c>
      <c r="F25" s="3">
        <v>783</v>
      </c>
      <c r="G25" s="107">
        <v>37.590000000000003</v>
      </c>
      <c r="H25" s="9">
        <v>45.86</v>
      </c>
      <c r="I25" s="154">
        <v>35908.379999999997</v>
      </c>
      <c r="J25" s="78"/>
    </row>
    <row r="26" spans="1:12" ht="15" x14ac:dyDescent="0.25">
      <c r="A26" s="79"/>
      <c r="B26" s="7" t="s">
        <v>103</v>
      </c>
      <c r="C26" s="2" t="s">
        <v>104</v>
      </c>
      <c r="D26" s="7"/>
      <c r="E26" s="7"/>
      <c r="F26" s="3"/>
      <c r="G26" s="2"/>
      <c r="H26" s="9"/>
      <c r="I26" s="154"/>
      <c r="J26" s="78"/>
    </row>
    <row r="27" spans="1:12" ht="15" x14ac:dyDescent="0.25">
      <c r="A27" s="79">
        <v>72961</v>
      </c>
      <c r="B27" s="7" t="s">
        <v>105</v>
      </c>
      <c r="C27" s="2" t="s">
        <v>32</v>
      </c>
      <c r="D27" s="7" t="s">
        <v>15</v>
      </c>
      <c r="E27" s="7" t="s">
        <v>20</v>
      </c>
      <c r="F27" s="3">
        <v>1118</v>
      </c>
      <c r="G27" s="9">
        <v>1.26</v>
      </c>
      <c r="H27" s="9">
        <v>1.54</v>
      </c>
      <c r="I27" s="154">
        <v>1721.72</v>
      </c>
      <c r="J27" s="78"/>
    </row>
    <row r="28" spans="1:12" ht="15" x14ac:dyDescent="0.25">
      <c r="A28" s="79">
        <v>4720</v>
      </c>
      <c r="B28" s="7" t="s">
        <v>107</v>
      </c>
      <c r="C28" s="2" t="s">
        <v>108</v>
      </c>
      <c r="D28" s="7" t="s">
        <v>15</v>
      </c>
      <c r="E28" s="7" t="s">
        <v>109</v>
      </c>
      <c r="F28" s="3">
        <v>33.54</v>
      </c>
      <c r="G28" s="9">
        <v>73.42</v>
      </c>
      <c r="H28" s="9">
        <v>89.57</v>
      </c>
      <c r="I28" s="154">
        <v>3004.18</v>
      </c>
      <c r="J28" s="78"/>
    </row>
    <row r="29" spans="1:12" s="12" customFormat="1" ht="15" x14ac:dyDescent="0.25">
      <c r="A29" s="80"/>
      <c r="B29" s="11"/>
      <c r="C29" s="172" t="s">
        <v>45</v>
      </c>
      <c r="D29" s="173"/>
      <c r="E29" s="173"/>
      <c r="F29" s="173"/>
      <c r="G29" s="173"/>
      <c r="H29" s="174"/>
      <c r="I29" s="155">
        <f>SUM(I23:I28)</f>
        <v>191687.07</v>
      </c>
      <c r="J29" s="78"/>
      <c r="K29"/>
      <c r="L29"/>
    </row>
    <row r="30" spans="1:12" ht="15" x14ac:dyDescent="0.25">
      <c r="A30" s="79"/>
      <c r="B30" s="7"/>
      <c r="C30" s="2"/>
      <c r="D30" s="7"/>
      <c r="E30" s="7"/>
      <c r="F30" s="3"/>
      <c r="G30" s="2"/>
      <c r="H30" s="9"/>
      <c r="I30" s="154"/>
      <c r="J30" s="78"/>
      <c r="L30" s="12"/>
    </row>
    <row r="31" spans="1:12" ht="15" x14ac:dyDescent="0.25">
      <c r="A31" s="79"/>
      <c r="B31" s="11">
        <v>4</v>
      </c>
      <c r="C31" s="8" t="s">
        <v>21</v>
      </c>
      <c r="D31" s="7"/>
      <c r="E31" s="7"/>
      <c r="F31" s="3"/>
      <c r="G31" s="2"/>
      <c r="H31" s="9"/>
      <c r="I31" s="154"/>
      <c r="J31" s="78"/>
    </row>
    <row r="32" spans="1:12" ht="15" x14ac:dyDescent="0.25">
      <c r="A32" s="79">
        <v>5213417</v>
      </c>
      <c r="B32" s="7" t="s">
        <v>96</v>
      </c>
      <c r="C32" s="2" t="s">
        <v>28</v>
      </c>
      <c r="D32" s="7" t="s">
        <v>27</v>
      </c>
      <c r="E32" s="7" t="s">
        <v>20</v>
      </c>
      <c r="F32" s="3">
        <v>0.3</v>
      </c>
      <c r="G32" s="107">
        <v>260.14999999999998</v>
      </c>
      <c r="H32" s="9">
        <v>317.38</v>
      </c>
      <c r="I32" s="154">
        <v>95.21</v>
      </c>
      <c r="J32" s="78"/>
    </row>
    <row r="33" spans="1:12" ht="15" x14ac:dyDescent="0.25">
      <c r="A33" s="79">
        <v>5213855</v>
      </c>
      <c r="B33" s="7" t="s">
        <v>97</v>
      </c>
      <c r="C33" s="2" t="s">
        <v>102</v>
      </c>
      <c r="D33" s="7" t="s">
        <v>27</v>
      </c>
      <c r="E33" s="7" t="s">
        <v>36</v>
      </c>
      <c r="F33" s="3">
        <v>1</v>
      </c>
      <c r="G33" s="107">
        <v>199.74</v>
      </c>
      <c r="H33" s="9">
        <v>243.68</v>
      </c>
      <c r="I33" s="154">
        <v>243.68</v>
      </c>
      <c r="J33" s="78"/>
    </row>
    <row r="34" spans="1:12" s="12" customFormat="1" ht="15" x14ac:dyDescent="0.25">
      <c r="A34" s="80"/>
      <c r="B34" s="11"/>
      <c r="C34" s="172" t="s">
        <v>45</v>
      </c>
      <c r="D34" s="173"/>
      <c r="E34" s="173"/>
      <c r="F34" s="173"/>
      <c r="G34" s="173"/>
      <c r="H34" s="174"/>
      <c r="I34" s="155">
        <f>SUM(I32:I33)</f>
        <v>338.89</v>
      </c>
      <c r="J34" s="78"/>
      <c r="K34"/>
    </row>
    <row r="35" spans="1:12" s="71" customFormat="1" thickBot="1" x14ac:dyDescent="0.3">
      <c r="A35" s="81"/>
      <c r="B35" s="82"/>
      <c r="C35" s="175" t="s">
        <v>46</v>
      </c>
      <c r="D35" s="176"/>
      <c r="E35" s="176"/>
      <c r="F35" s="176"/>
      <c r="G35" s="176"/>
      <c r="H35" s="177"/>
      <c r="I35" s="156">
        <f>SUM(I34,I29,I19,I14)</f>
        <v>194306.7</v>
      </c>
      <c r="J35" s="78"/>
      <c r="K35"/>
      <c r="L35"/>
    </row>
    <row r="36" spans="1:12" ht="15" x14ac:dyDescent="0.25">
      <c r="A36" s="167" t="s">
        <v>95</v>
      </c>
      <c r="B36" s="167"/>
      <c r="C36" s="167"/>
      <c r="D36" s="167"/>
      <c r="E36" s="167"/>
      <c r="F36" s="167"/>
      <c r="G36" s="167"/>
      <c r="H36" s="167"/>
      <c r="I36" s="167"/>
    </row>
    <row r="37" spans="1:12" x14ac:dyDescent="0.25">
      <c r="A37" s="90"/>
      <c r="B37" s="84"/>
      <c r="C37" s="84"/>
      <c r="D37" s="95"/>
      <c r="E37" s="84"/>
      <c r="F37" s="90"/>
      <c r="G37" s="147"/>
      <c r="H37" s="148"/>
      <c r="I37" s="108"/>
    </row>
    <row r="38" spans="1:12" x14ac:dyDescent="0.25">
      <c r="A38" s="90"/>
      <c r="B38" s="84"/>
      <c r="C38" s="84"/>
      <c r="D38" s="95"/>
      <c r="E38" s="84"/>
      <c r="F38" s="90"/>
      <c r="G38" s="147"/>
      <c r="H38" s="148"/>
      <c r="I38" s="108"/>
    </row>
    <row r="39" spans="1:12" x14ac:dyDescent="0.25">
      <c r="A39" s="90"/>
      <c r="B39" s="84"/>
      <c r="C39" s="84"/>
      <c r="D39" s="95"/>
      <c r="E39" s="84"/>
      <c r="F39" s="90"/>
      <c r="G39" s="147"/>
      <c r="H39" s="148"/>
      <c r="I39" s="108"/>
    </row>
    <row r="40" spans="1:12" x14ac:dyDescent="0.25">
      <c r="A40" s="90"/>
      <c r="B40" s="84"/>
      <c r="C40" s="84"/>
      <c r="D40" s="95"/>
      <c r="E40" s="84"/>
      <c r="F40" s="90"/>
      <c r="G40" s="147"/>
      <c r="H40" s="148"/>
      <c r="I40" s="108"/>
    </row>
    <row r="41" spans="1:12" x14ac:dyDescent="0.25">
      <c r="A41" s="90"/>
      <c r="B41" s="84"/>
      <c r="C41" s="84"/>
      <c r="D41" s="95"/>
      <c r="E41" s="84"/>
      <c r="F41" s="90"/>
      <c r="G41" s="147"/>
      <c r="H41" s="148"/>
      <c r="I41" s="108"/>
    </row>
    <row r="42" spans="1:12" x14ac:dyDescent="0.25">
      <c r="A42" s="90"/>
      <c r="B42" s="84"/>
      <c r="C42" s="84"/>
      <c r="D42" s="95"/>
      <c r="E42" s="84"/>
      <c r="F42" s="90"/>
      <c r="G42" s="147"/>
      <c r="H42" s="148"/>
      <c r="I42" s="108"/>
    </row>
    <row r="43" spans="1:12" x14ac:dyDescent="0.25">
      <c r="A43" s="90"/>
      <c r="B43" s="84"/>
      <c r="C43" s="84"/>
      <c r="D43" s="95"/>
      <c r="E43" s="84"/>
      <c r="F43" s="90"/>
      <c r="G43" s="147"/>
      <c r="H43" s="148"/>
      <c r="I43" s="108"/>
    </row>
  </sheetData>
  <mergeCells count="14">
    <mergeCell ref="A36:I36"/>
    <mergeCell ref="F9:F10"/>
    <mergeCell ref="I9:I10"/>
    <mergeCell ref="A2:I2"/>
    <mergeCell ref="C34:H34"/>
    <mergeCell ref="C35:H35"/>
    <mergeCell ref="C19:H19"/>
    <mergeCell ref="C14:H14"/>
    <mergeCell ref="A9:A10"/>
    <mergeCell ref="B9:B10"/>
    <mergeCell ref="C9:C10"/>
    <mergeCell ref="D9:D10"/>
    <mergeCell ref="E9:E10"/>
    <mergeCell ref="C29:H29"/>
  </mergeCells>
  <pageMargins left="0.78740157480314965" right="0.78740157480314965" top="0.98425196850393704" bottom="0" header="0.31496062992125984" footer="0"/>
  <pageSetup paperSize="9" scale="68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100" zoomScaleSheetLayoutView="100" workbookViewId="0">
      <selection activeCell="B13" sqref="B13"/>
    </sheetView>
  </sheetViews>
  <sheetFormatPr defaultRowHeight="12.75" x14ac:dyDescent="0.2"/>
  <cols>
    <col min="1" max="1" width="12.42578125" style="73" bestFit="1" customWidth="1"/>
    <col min="2" max="2" width="10.140625" style="73" customWidth="1"/>
    <col min="3" max="3" width="46.7109375" style="73" customWidth="1"/>
    <col min="4" max="4" width="9.140625" style="73"/>
    <col min="5" max="5" width="11.5703125" style="73" bestFit="1" customWidth="1"/>
    <col min="6" max="6" width="13.140625" style="73" bestFit="1" customWidth="1"/>
    <col min="7" max="7" width="10" style="73" bestFit="1" customWidth="1"/>
    <col min="8" max="16384" width="9.140625" style="73"/>
  </cols>
  <sheetData>
    <row r="1" spans="1:7" x14ac:dyDescent="0.2">
      <c r="A1" s="102"/>
      <c r="B1" s="102"/>
      <c r="C1" s="102"/>
      <c r="D1" s="102"/>
      <c r="E1" s="102"/>
      <c r="F1" s="102"/>
      <c r="G1" s="102"/>
    </row>
    <row r="2" spans="1:7" ht="15" x14ac:dyDescent="0.2">
      <c r="A2" s="160" t="s">
        <v>66</v>
      </c>
      <c r="B2" s="160"/>
      <c r="C2" s="160"/>
      <c r="D2" s="160"/>
      <c r="E2" s="160"/>
      <c r="F2" s="160"/>
      <c r="G2" s="160"/>
    </row>
    <row r="3" spans="1:7" ht="15" x14ac:dyDescent="0.2">
      <c r="A3" s="98"/>
      <c r="B3" s="98"/>
      <c r="C3" s="98"/>
      <c r="D3" s="98"/>
      <c r="E3" s="98"/>
      <c r="F3" s="98"/>
      <c r="G3" s="98"/>
    </row>
    <row r="4" spans="1:7" x14ac:dyDescent="0.2">
      <c r="A4" s="90" t="str">
        <f>Orçamento!B24</f>
        <v>3.1.2</v>
      </c>
      <c r="B4" s="103" t="s">
        <v>79</v>
      </c>
      <c r="C4" s="103"/>
      <c r="D4" s="103"/>
      <c r="E4" s="103"/>
      <c r="F4" s="103"/>
      <c r="G4" s="103"/>
    </row>
    <row r="5" spans="1:7" x14ac:dyDescent="0.2">
      <c r="A5" s="131" t="s">
        <v>34</v>
      </c>
      <c r="B5" s="131" t="s">
        <v>38</v>
      </c>
      <c r="C5" s="132" t="s">
        <v>67</v>
      </c>
      <c r="D5" s="131" t="s">
        <v>44</v>
      </c>
      <c r="E5" s="132" t="s">
        <v>33</v>
      </c>
      <c r="F5" s="131" t="s">
        <v>47</v>
      </c>
      <c r="G5" s="131" t="s">
        <v>48</v>
      </c>
    </row>
    <row r="6" spans="1:7" x14ac:dyDescent="0.2">
      <c r="A6" s="133"/>
      <c r="B6" s="133"/>
      <c r="C6" s="131"/>
      <c r="D6" s="131"/>
      <c r="E6" s="134"/>
      <c r="F6" s="135"/>
      <c r="G6" s="136"/>
    </row>
    <row r="7" spans="1:7" x14ac:dyDescent="0.2">
      <c r="A7" s="133" t="s">
        <v>15</v>
      </c>
      <c r="B7" s="137">
        <v>88260</v>
      </c>
      <c r="C7" s="138" t="s">
        <v>68</v>
      </c>
      <c r="D7" s="139" t="s">
        <v>80</v>
      </c>
      <c r="E7" s="140">
        <v>0.18529999999999999</v>
      </c>
      <c r="F7" s="135">
        <v>22.21</v>
      </c>
      <c r="G7" s="141">
        <f>ROUND(F7*E7,2)</f>
        <v>4.12</v>
      </c>
    </row>
    <row r="8" spans="1:7" x14ac:dyDescent="0.2">
      <c r="A8" s="133" t="s">
        <v>15</v>
      </c>
      <c r="B8" s="137">
        <v>88316</v>
      </c>
      <c r="C8" s="138" t="s">
        <v>69</v>
      </c>
      <c r="D8" s="139" t="s">
        <v>80</v>
      </c>
      <c r="E8" s="140">
        <v>0.18529999999999999</v>
      </c>
      <c r="F8" s="135">
        <v>16.25</v>
      </c>
      <c r="G8" s="141">
        <f t="shared" ref="G8:G15" si="0">ROUND(F8*E8,2)</f>
        <v>3.01</v>
      </c>
    </row>
    <row r="9" spans="1:7" ht="38.25" x14ac:dyDescent="0.2">
      <c r="A9" s="133" t="s">
        <v>15</v>
      </c>
      <c r="B9" s="137">
        <v>91277</v>
      </c>
      <c r="C9" s="138" t="s">
        <v>84</v>
      </c>
      <c r="D9" s="139" t="s">
        <v>81</v>
      </c>
      <c r="E9" s="140">
        <v>5.4999999999999997E-3</v>
      </c>
      <c r="F9" s="135">
        <v>4.12</v>
      </c>
      <c r="G9" s="141">
        <f t="shared" si="0"/>
        <v>0.02</v>
      </c>
    </row>
    <row r="10" spans="1:7" ht="38.25" x14ac:dyDescent="0.2">
      <c r="A10" s="133" t="s">
        <v>15</v>
      </c>
      <c r="B10" s="137">
        <v>91278</v>
      </c>
      <c r="C10" s="138" t="s">
        <v>85</v>
      </c>
      <c r="D10" s="139" t="s">
        <v>82</v>
      </c>
      <c r="E10" s="140">
        <v>8.72E-2</v>
      </c>
      <c r="F10" s="135">
        <v>0.55000000000000004</v>
      </c>
      <c r="G10" s="141">
        <f t="shared" si="0"/>
        <v>0.05</v>
      </c>
    </row>
    <row r="11" spans="1:7" ht="51" x14ac:dyDescent="0.2">
      <c r="A11" s="133" t="s">
        <v>15</v>
      </c>
      <c r="B11" s="137">
        <v>91283</v>
      </c>
      <c r="C11" s="138" t="s">
        <v>86</v>
      </c>
      <c r="D11" s="139" t="s">
        <v>81</v>
      </c>
      <c r="E11" s="140">
        <v>1.35E-2</v>
      </c>
      <c r="F11" s="135">
        <v>8.74</v>
      </c>
      <c r="G11" s="141">
        <f t="shared" si="0"/>
        <v>0.12</v>
      </c>
    </row>
    <row r="12" spans="1:7" ht="51" x14ac:dyDescent="0.2">
      <c r="A12" s="133" t="s">
        <v>15</v>
      </c>
      <c r="B12" s="137">
        <v>91285</v>
      </c>
      <c r="C12" s="138" t="s">
        <v>87</v>
      </c>
      <c r="D12" s="139" t="s">
        <v>82</v>
      </c>
      <c r="E12" s="140">
        <v>7.9200000000000007E-2</v>
      </c>
      <c r="F12" s="135">
        <v>0.74</v>
      </c>
      <c r="G12" s="141">
        <f t="shared" si="0"/>
        <v>0.06</v>
      </c>
    </row>
    <row r="13" spans="1:7" ht="25.5" x14ac:dyDescent="0.2">
      <c r="A13" s="133" t="s">
        <v>83</v>
      </c>
      <c r="B13" s="137">
        <v>370</v>
      </c>
      <c r="C13" s="138" t="s">
        <v>88</v>
      </c>
      <c r="D13" s="139" t="s">
        <v>76</v>
      </c>
      <c r="E13" s="140">
        <v>7.0000000000000007E-2</v>
      </c>
      <c r="F13" s="135">
        <v>55</v>
      </c>
      <c r="G13" s="141">
        <f t="shared" si="0"/>
        <v>3.85</v>
      </c>
    </row>
    <row r="14" spans="1:7" ht="38.25" x14ac:dyDescent="0.2">
      <c r="A14" s="133" t="s">
        <v>83</v>
      </c>
      <c r="B14" s="137">
        <v>712</v>
      </c>
      <c r="C14" s="138" t="s">
        <v>89</v>
      </c>
      <c r="D14" s="139" t="s">
        <v>75</v>
      </c>
      <c r="E14" s="140">
        <v>1.0242</v>
      </c>
      <c r="F14" s="135">
        <v>38.25</v>
      </c>
      <c r="G14" s="141">
        <f t="shared" si="0"/>
        <v>39.18</v>
      </c>
    </row>
    <row r="15" spans="1:7" x14ac:dyDescent="0.2">
      <c r="A15" s="133" t="s">
        <v>83</v>
      </c>
      <c r="B15" s="137">
        <v>4741</v>
      </c>
      <c r="C15" s="138" t="s">
        <v>90</v>
      </c>
      <c r="D15" s="139" t="s">
        <v>76</v>
      </c>
      <c r="E15" s="140">
        <v>3.8999999999999998E-3</v>
      </c>
      <c r="F15" s="135">
        <v>54.89</v>
      </c>
      <c r="G15" s="141">
        <f t="shared" si="0"/>
        <v>0.21</v>
      </c>
    </row>
    <row r="16" spans="1:7" x14ac:dyDescent="0.2">
      <c r="A16" s="142"/>
      <c r="B16" s="142"/>
      <c r="C16" s="143" t="s">
        <v>46</v>
      </c>
      <c r="D16" s="143"/>
      <c r="E16" s="144"/>
      <c r="F16" s="145"/>
      <c r="G16" s="146">
        <f>SUM(G7:G15)</f>
        <v>50.62</v>
      </c>
    </row>
    <row r="17" spans="1:7" x14ac:dyDescent="0.2">
      <c r="A17" s="7" t="s">
        <v>74</v>
      </c>
      <c r="B17" s="94">
        <v>92394</v>
      </c>
      <c r="C17" s="94"/>
      <c r="D17" s="74"/>
      <c r="E17" s="74"/>
      <c r="F17" s="74"/>
      <c r="G17" s="74"/>
    </row>
  </sheetData>
  <mergeCells count="1">
    <mergeCell ref="A2:G2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37" bestFit="1" customWidth="1"/>
    <col min="4" max="4" width="11.7109375" style="38" customWidth="1"/>
    <col min="5" max="5" width="8.28515625" style="39" bestFit="1" customWidth="1"/>
    <col min="6" max="6" width="10.5703125" style="39" bestFit="1" customWidth="1"/>
    <col min="7" max="8" width="14.42578125" style="34" bestFit="1" customWidth="1"/>
    <col min="9" max="9" width="8.28515625" style="39" bestFit="1" customWidth="1"/>
    <col min="10" max="10" width="10.5703125" style="39" bestFit="1" customWidth="1"/>
    <col min="11" max="11" width="13.28515625" style="34" bestFit="1" customWidth="1"/>
    <col min="12" max="12" width="14.42578125" style="34" bestFit="1" customWidth="1"/>
    <col min="13" max="13" width="8.28515625" style="39" bestFit="1" customWidth="1"/>
    <col min="14" max="14" width="9.5703125" style="39" bestFit="1" customWidth="1"/>
    <col min="15" max="15" width="13.28515625" style="34" bestFit="1" customWidth="1"/>
    <col min="16" max="16" width="14.42578125" style="34" bestFit="1" customWidth="1"/>
    <col min="17" max="17" width="9.42578125" style="39" customWidth="1"/>
    <col min="18" max="18" width="10.28515625" style="39" customWidth="1"/>
    <col min="19" max="19" width="14.7109375" style="34" customWidth="1"/>
    <col min="20" max="20" width="17.140625" style="34" customWidth="1"/>
    <col min="21" max="21" width="9.85546875" style="39" customWidth="1"/>
    <col min="22" max="22" width="10.140625" style="39" customWidth="1"/>
    <col min="23" max="23" width="15.42578125" style="34" customWidth="1"/>
    <col min="24" max="24" width="18.140625" style="34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1" spans="1:24" x14ac:dyDescent="0.2">
      <c r="A1" s="84"/>
      <c r="B1" s="84"/>
      <c r="C1" s="110"/>
      <c r="D1" s="111"/>
      <c r="E1" s="112"/>
      <c r="F1" s="112"/>
      <c r="G1" s="113"/>
      <c r="H1" s="113"/>
      <c r="I1" s="112"/>
      <c r="J1" s="112"/>
      <c r="K1" s="113"/>
      <c r="L1" s="113"/>
      <c r="M1" s="112"/>
      <c r="N1" s="112"/>
      <c r="O1" s="113"/>
      <c r="P1" s="113"/>
    </row>
    <row r="2" spans="1:24" ht="15" x14ac:dyDescent="0.2">
      <c r="A2" s="186" t="s">
        <v>65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4"/>
      <c r="R2" s="14"/>
      <c r="S2" s="13"/>
      <c r="T2" s="13"/>
      <c r="U2" s="14"/>
      <c r="V2" s="14"/>
      <c r="W2" s="13"/>
      <c r="X2" s="13"/>
    </row>
    <row r="3" spans="1:24" ht="15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4"/>
      <c r="R3" s="14"/>
      <c r="S3" s="13"/>
      <c r="T3" s="13"/>
      <c r="U3" s="14"/>
      <c r="V3" s="14"/>
      <c r="W3" s="13"/>
      <c r="X3" s="13"/>
    </row>
    <row r="4" spans="1:24" x14ac:dyDescent="0.2">
      <c r="A4" s="84"/>
      <c r="B4" s="115" t="str">
        <f>Orçamento!A3</f>
        <v>Cidade:</v>
      </c>
      <c r="C4" s="116" t="str">
        <f>Orçamento!B3</f>
        <v>Rodeio</v>
      </c>
      <c r="D4" s="117"/>
      <c r="E4" s="117"/>
      <c r="F4" s="117"/>
      <c r="G4" s="118"/>
      <c r="H4" s="119"/>
      <c r="I4" s="120"/>
      <c r="J4" s="118"/>
      <c r="K4" s="117"/>
      <c r="L4" s="117"/>
      <c r="M4" s="117"/>
      <c r="N4" s="117"/>
      <c r="O4" s="119"/>
      <c r="P4" s="119"/>
      <c r="Q4" s="14"/>
      <c r="R4" s="33"/>
      <c r="S4" s="15"/>
      <c r="T4" s="16"/>
      <c r="U4" s="14"/>
      <c r="V4" s="14"/>
      <c r="W4" s="13"/>
      <c r="X4" s="13"/>
    </row>
    <row r="5" spans="1:24" x14ac:dyDescent="0.2">
      <c r="A5" s="84"/>
      <c r="B5" s="115" t="str">
        <f>Orçamento!A4</f>
        <v>Rua:</v>
      </c>
      <c r="C5" s="116" t="str">
        <f>Orçamento!B4</f>
        <v>Juio Berri</v>
      </c>
      <c r="D5" s="117"/>
      <c r="E5" s="117"/>
      <c r="F5" s="117"/>
      <c r="G5" s="118"/>
      <c r="H5" s="119"/>
      <c r="I5" s="120"/>
      <c r="J5" s="118"/>
      <c r="K5" s="117"/>
      <c r="L5" s="117"/>
      <c r="M5" s="117"/>
      <c r="N5" s="117"/>
      <c r="O5" s="119"/>
      <c r="P5" s="119"/>
      <c r="Q5" s="14"/>
      <c r="R5" s="33"/>
      <c r="S5" s="15"/>
      <c r="T5" s="16"/>
      <c r="U5" s="14"/>
      <c r="V5" s="14"/>
      <c r="W5" s="13"/>
      <c r="X5" s="13"/>
    </row>
    <row r="6" spans="1:24" x14ac:dyDescent="0.2">
      <c r="A6" s="84"/>
      <c r="B6" s="115" t="str">
        <f>Orçamento!A5</f>
        <v>Bairro:</v>
      </c>
      <c r="C6" s="116" t="str">
        <f>Orçamento!B5</f>
        <v>Rodeio 50</v>
      </c>
      <c r="D6" s="117"/>
      <c r="E6" s="117"/>
      <c r="F6" s="117"/>
      <c r="G6" s="118"/>
      <c r="H6" s="119"/>
      <c r="I6" s="120"/>
      <c r="J6" s="118"/>
      <c r="K6" s="117"/>
      <c r="L6" s="117"/>
      <c r="M6" s="117"/>
      <c r="N6" s="117"/>
      <c r="O6" s="119"/>
      <c r="P6" s="119"/>
      <c r="Q6" s="14"/>
      <c r="R6" s="33"/>
      <c r="S6" s="15"/>
      <c r="T6" s="16"/>
      <c r="U6" s="14"/>
      <c r="V6" s="14"/>
      <c r="W6" s="13"/>
      <c r="X6" s="13"/>
    </row>
    <row r="7" spans="1:24" x14ac:dyDescent="0.2">
      <c r="A7" s="84"/>
      <c r="B7" s="115" t="str">
        <f>Orçamento!A6</f>
        <v>Elaborado:</v>
      </c>
      <c r="C7" s="121">
        <f>Orçamento!B6</f>
        <v>43035</v>
      </c>
      <c r="D7" s="117"/>
      <c r="E7" s="117"/>
      <c r="F7" s="122"/>
      <c r="G7" s="118"/>
      <c r="H7" s="119"/>
      <c r="I7" s="120"/>
      <c r="J7" s="118"/>
      <c r="K7" s="117"/>
      <c r="L7" s="117"/>
      <c r="M7" s="117"/>
      <c r="N7" s="122"/>
      <c r="O7" s="119"/>
      <c r="P7" s="119"/>
      <c r="Q7" s="14"/>
      <c r="R7" s="33"/>
      <c r="S7" s="15"/>
      <c r="T7" s="16"/>
      <c r="U7" s="14"/>
      <c r="V7" s="14"/>
      <c r="W7" s="13"/>
      <c r="X7" s="13"/>
    </row>
    <row r="8" spans="1:24" x14ac:dyDescent="0.2">
      <c r="A8" s="84"/>
      <c r="B8" s="115" t="str">
        <f>Orçamento!A7</f>
        <v>BDI:</v>
      </c>
      <c r="C8" s="123">
        <f>Orçamento!B7</f>
        <v>0.22</v>
      </c>
      <c r="D8" s="124"/>
      <c r="E8" s="124"/>
      <c r="F8" s="124"/>
      <c r="G8" s="113"/>
      <c r="H8" s="119"/>
      <c r="I8" s="120"/>
      <c r="J8" s="118"/>
      <c r="K8" s="117"/>
      <c r="L8" s="124"/>
      <c r="M8" s="124"/>
      <c r="N8" s="124"/>
      <c r="O8" s="119"/>
      <c r="P8" s="119"/>
      <c r="Q8" s="14"/>
      <c r="R8" s="33"/>
      <c r="S8" s="15"/>
      <c r="T8" s="16"/>
      <c r="U8" s="14"/>
      <c r="V8" s="14"/>
      <c r="W8" s="13"/>
      <c r="X8" s="13"/>
    </row>
    <row r="9" spans="1:24" x14ac:dyDescent="0.2">
      <c r="A9" s="125"/>
      <c r="B9" s="125"/>
      <c r="C9" s="126"/>
      <c r="D9" s="127"/>
      <c r="E9" s="120"/>
      <c r="F9" s="120"/>
      <c r="G9" s="119"/>
      <c r="H9" s="119"/>
      <c r="I9" s="120"/>
      <c r="J9" s="118"/>
      <c r="K9" s="190"/>
      <c r="L9" s="190"/>
      <c r="M9" s="84"/>
      <c r="N9" s="120"/>
      <c r="O9" s="119"/>
      <c r="P9" s="119"/>
      <c r="Q9" s="14"/>
      <c r="R9" s="33"/>
      <c r="S9" s="191"/>
      <c r="T9" s="191"/>
      <c r="U9" s="14"/>
      <c r="V9" s="14"/>
      <c r="W9" s="13"/>
      <c r="X9" s="13"/>
    </row>
    <row r="10" spans="1:24" s="62" customFormat="1" x14ac:dyDescent="0.2">
      <c r="A10" s="192" t="s">
        <v>39</v>
      </c>
      <c r="B10" s="192" t="s">
        <v>55</v>
      </c>
      <c r="C10" s="194" t="s">
        <v>56</v>
      </c>
      <c r="D10" s="196" t="s">
        <v>57</v>
      </c>
      <c r="E10" s="187" t="s">
        <v>62</v>
      </c>
      <c r="F10" s="187"/>
      <c r="G10" s="187"/>
      <c r="H10" s="187"/>
      <c r="I10" s="187" t="s">
        <v>63</v>
      </c>
      <c r="J10" s="187"/>
      <c r="K10" s="187"/>
      <c r="L10" s="187"/>
      <c r="M10" s="187" t="s">
        <v>64</v>
      </c>
      <c r="N10" s="187"/>
      <c r="O10" s="187"/>
      <c r="P10" s="187"/>
      <c r="Q10" s="188"/>
      <c r="R10" s="188"/>
      <c r="S10" s="188"/>
      <c r="T10" s="188"/>
      <c r="U10" s="188"/>
      <c r="V10" s="188"/>
      <c r="W10" s="188"/>
      <c r="X10" s="188"/>
    </row>
    <row r="11" spans="1:24" s="62" customFormat="1" ht="21" x14ac:dyDescent="0.2">
      <c r="A11" s="193"/>
      <c r="B11" s="193"/>
      <c r="C11" s="195"/>
      <c r="D11" s="197"/>
      <c r="E11" s="63" t="s">
        <v>58</v>
      </c>
      <c r="F11" s="63" t="s">
        <v>59</v>
      </c>
      <c r="G11" s="64" t="s">
        <v>60</v>
      </c>
      <c r="H11" s="64" t="s">
        <v>61</v>
      </c>
      <c r="I11" s="63" t="s">
        <v>58</v>
      </c>
      <c r="J11" s="63" t="s">
        <v>59</v>
      </c>
      <c r="K11" s="64" t="s">
        <v>60</v>
      </c>
      <c r="L11" s="64" t="s">
        <v>61</v>
      </c>
      <c r="M11" s="63" t="s">
        <v>58</v>
      </c>
      <c r="N11" s="63" t="s">
        <v>59</v>
      </c>
      <c r="O11" s="64" t="s">
        <v>60</v>
      </c>
      <c r="P11" s="64" t="s">
        <v>61</v>
      </c>
      <c r="Q11" s="65"/>
      <c r="R11" s="65"/>
      <c r="S11" s="66"/>
      <c r="T11" s="66"/>
      <c r="U11" s="65"/>
      <c r="V11" s="65"/>
      <c r="W11" s="66"/>
      <c r="X11" s="66"/>
    </row>
    <row r="12" spans="1:24" x14ac:dyDescent="0.2">
      <c r="A12" s="46"/>
      <c r="B12" s="47"/>
      <c r="C12" s="48"/>
      <c r="D12" s="49"/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1"/>
      <c r="Q12" s="35"/>
      <c r="R12" s="35"/>
      <c r="S12" s="36"/>
      <c r="T12" s="36"/>
      <c r="U12" s="35"/>
      <c r="V12" s="35"/>
      <c r="W12" s="36"/>
      <c r="X12" s="36"/>
    </row>
    <row r="13" spans="1:24" x14ac:dyDescent="0.2">
      <c r="A13" s="42">
        <f>Orçamento!B12</f>
        <v>1</v>
      </c>
      <c r="B13" s="44" t="str">
        <f>Orçamento!C12</f>
        <v xml:space="preserve">SERVIÇOS PRELIMINARES </v>
      </c>
      <c r="C13" s="23">
        <f>Orçamento!I14</f>
        <v>920.55</v>
      </c>
      <c r="D13" s="28">
        <f>C13/C18</f>
        <v>4.7376132680962621E-3</v>
      </c>
      <c r="E13" s="59">
        <v>1</v>
      </c>
      <c r="F13" s="59">
        <f>E13</f>
        <v>1</v>
      </c>
      <c r="G13" s="60">
        <f t="shared" ref="G13" si="0">C13*E13</f>
        <v>920.55</v>
      </c>
      <c r="H13" s="60">
        <f>G13</f>
        <v>920.55</v>
      </c>
      <c r="I13" s="28">
        <v>0</v>
      </c>
      <c r="J13" s="28">
        <f>F13+I13</f>
        <v>1</v>
      </c>
      <c r="K13" s="24">
        <f t="shared" ref="K13" si="1">C13*I13</f>
        <v>0</v>
      </c>
      <c r="L13" s="24">
        <f t="shared" ref="L13" si="2">H13+K13</f>
        <v>920.55</v>
      </c>
      <c r="M13" s="28">
        <v>0</v>
      </c>
      <c r="N13" s="28">
        <f>J13+M13</f>
        <v>1</v>
      </c>
      <c r="O13" s="24">
        <f t="shared" ref="O13" si="3">C13*M13</f>
        <v>0</v>
      </c>
      <c r="P13" s="24">
        <f t="shared" ref="P13" si="4">L13+O13</f>
        <v>920.55</v>
      </c>
      <c r="Q13" s="21"/>
      <c r="R13" s="21"/>
      <c r="S13" s="22"/>
      <c r="T13" s="22"/>
      <c r="U13" s="21"/>
      <c r="V13" s="21"/>
      <c r="W13" s="22"/>
      <c r="X13" s="22"/>
    </row>
    <row r="14" spans="1:24" x14ac:dyDescent="0.2">
      <c r="A14" s="43">
        <f>Orçamento!B16</f>
        <v>2</v>
      </c>
      <c r="B14" s="45" t="str">
        <f>Orçamento!C16</f>
        <v>TERRAPLENAGEM</v>
      </c>
      <c r="C14" s="27">
        <f>Orçamento!I19</f>
        <v>1360.19</v>
      </c>
      <c r="D14" s="28">
        <f>C14/C18</f>
        <v>7.0002218142760902E-3</v>
      </c>
      <c r="E14" s="59">
        <v>1</v>
      </c>
      <c r="F14" s="59">
        <f t="shared" ref="F14:F16" si="5">E14</f>
        <v>1</v>
      </c>
      <c r="G14" s="60">
        <f t="shared" ref="G14:G15" si="6">C14*E14</f>
        <v>1360.19</v>
      </c>
      <c r="H14" s="60">
        <f>G14</f>
        <v>1360.19</v>
      </c>
      <c r="I14" s="28">
        <v>0</v>
      </c>
      <c r="J14" s="28">
        <f t="shared" ref="J14:J16" si="7">F14+I14</f>
        <v>1</v>
      </c>
      <c r="K14" s="24">
        <f t="shared" ref="K14:K15" si="8">C14*I14</f>
        <v>0</v>
      </c>
      <c r="L14" s="24">
        <f t="shared" ref="L14:L15" si="9">H14+K14</f>
        <v>1360.19</v>
      </c>
      <c r="M14" s="28">
        <v>0</v>
      </c>
      <c r="N14" s="28">
        <f t="shared" ref="N14:N16" si="10">J14+M14</f>
        <v>1</v>
      </c>
      <c r="O14" s="24">
        <f t="shared" ref="O14:O15" si="11">C14*M14</f>
        <v>0</v>
      </c>
      <c r="P14" s="24">
        <f t="shared" ref="P14:P15" si="12">L14+O14</f>
        <v>1360.19</v>
      </c>
      <c r="Q14" s="25"/>
      <c r="R14" s="25"/>
      <c r="S14" s="26"/>
      <c r="T14" s="26"/>
      <c r="U14" s="25"/>
      <c r="V14" s="25"/>
      <c r="W14" s="26"/>
      <c r="X14" s="26"/>
    </row>
    <row r="15" spans="1:24" x14ac:dyDescent="0.2">
      <c r="A15" s="43">
        <f>Orçamento!B21</f>
        <v>3</v>
      </c>
      <c r="B15" s="45" t="str">
        <f>Orçamento!C21</f>
        <v>PAVIMENTAÇÃO</v>
      </c>
      <c r="C15" s="27">
        <f>Orçamento!I29</f>
        <v>191687.07</v>
      </c>
      <c r="D15" s="28">
        <f>C15/C18</f>
        <v>0.98651806654119489</v>
      </c>
      <c r="E15" s="59">
        <v>0.35</v>
      </c>
      <c r="F15" s="59">
        <f t="shared" si="5"/>
        <v>0.35</v>
      </c>
      <c r="G15" s="60">
        <f t="shared" si="6"/>
        <v>67090.474499999997</v>
      </c>
      <c r="H15" s="60">
        <f t="shared" ref="H15" si="13">G15</f>
        <v>67090.474499999997</v>
      </c>
      <c r="I15" s="59">
        <v>0.32</v>
      </c>
      <c r="J15" s="59">
        <f t="shared" si="7"/>
        <v>0.66999999999999993</v>
      </c>
      <c r="K15" s="60">
        <f t="shared" si="8"/>
        <v>61339.862400000005</v>
      </c>
      <c r="L15" s="60">
        <f t="shared" si="9"/>
        <v>128430.33689999999</v>
      </c>
      <c r="M15" s="59">
        <v>0.33</v>
      </c>
      <c r="N15" s="59">
        <f t="shared" si="10"/>
        <v>1</v>
      </c>
      <c r="O15" s="60">
        <f t="shared" si="11"/>
        <v>63256.733100000005</v>
      </c>
      <c r="P15" s="60">
        <f t="shared" si="12"/>
        <v>191687.07</v>
      </c>
      <c r="Q15" s="25"/>
      <c r="R15" s="25"/>
      <c r="S15" s="26"/>
      <c r="T15" s="26"/>
      <c r="U15" s="25"/>
      <c r="V15" s="25"/>
      <c r="W15" s="26"/>
      <c r="X15" s="26"/>
    </row>
    <row r="16" spans="1:24" x14ac:dyDescent="0.2">
      <c r="A16" s="52">
        <f>Orçamento!B31</f>
        <v>4</v>
      </c>
      <c r="B16" s="53" t="str">
        <f>Orçamento!C31</f>
        <v>SINALIZAÇÃO</v>
      </c>
      <c r="C16" s="29">
        <f>Orçamento!I34</f>
        <v>338.89</v>
      </c>
      <c r="D16" s="54">
        <f>C16/C18</f>
        <v>1.7440983764327219E-3</v>
      </c>
      <c r="E16" s="28">
        <v>0</v>
      </c>
      <c r="F16" s="28">
        <f t="shared" si="5"/>
        <v>0</v>
      </c>
      <c r="G16" s="55">
        <f>C16*E16</f>
        <v>0</v>
      </c>
      <c r="H16" s="55">
        <f>G16</f>
        <v>0</v>
      </c>
      <c r="I16" s="54">
        <v>0</v>
      </c>
      <c r="J16" s="28">
        <f t="shared" si="7"/>
        <v>0</v>
      </c>
      <c r="K16" s="55">
        <f>C16*I16</f>
        <v>0</v>
      </c>
      <c r="L16" s="55">
        <f>H16+K16</f>
        <v>0</v>
      </c>
      <c r="M16" s="59">
        <v>1</v>
      </c>
      <c r="N16" s="59">
        <f t="shared" si="10"/>
        <v>1</v>
      </c>
      <c r="O16" s="61">
        <f>C16*M16</f>
        <v>338.89</v>
      </c>
      <c r="P16" s="61">
        <f>L16+O16</f>
        <v>338.89</v>
      </c>
      <c r="Q16" s="25"/>
      <c r="R16" s="25"/>
      <c r="S16" s="26"/>
      <c r="T16" s="26"/>
      <c r="U16" s="25"/>
      <c r="V16" s="25"/>
      <c r="W16" s="26"/>
      <c r="X16" s="26"/>
    </row>
    <row r="17" spans="1:24" x14ac:dyDescent="0.2">
      <c r="A17" s="56"/>
      <c r="B17" s="57"/>
      <c r="C17" s="30"/>
      <c r="D17" s="17"/>
      <c r="E17" s="18"/>
      <c r="F17" s="18"/>
      <c r="G17" s="58"/>
      <c r="H17" s="58"/>
      <c r="I17" s="18"/>
      <c r="J17" s="18"/>
      <c r="K17" s="19"/>
      <c r="L17" s="19"/>
      <c r="M17" s="18"/>
      <c r="N17" s="18"/>
      <c r="O17" s="19"/>
      <c r="P17" s="20"/>
      <c r="Q17" s="21"/>
      <c r="R17" s="21"/>
      <c r="S17" s="22"/>
      <c r="T17" s="22"/>
      <c r="U17" s="21"/>
      <c r="V17" s="21"/>
      <c r="W17" s="22"/>
      <c r="X17" s="22"/>
    </row>
    <row r="18" spans="1:24" s="62" customFormat="1" x14ac:dyDescent="0.2">
      <c r="A18" s="189" t="s">
        <v>46</v>
      </c>
      <c r="B18" s="189"/>
      <c r="C18" s="67">
        <f>SUM(C13:C16)</f>
        <v>194306.7</v>
      </c>
      <c r="D18" s="68">
        <f>SUM(D13:D16)</f>
        <v>1</v>
      </c>
      <c r="E18" s="68">
        <f>(G18/C18)</f>
        <v>0.35701915837179055</v>
      </c>
      <c r="F18" s="68">
        <f>E18</f>
        <v>0.35701915837179055</v>
      </c>
      <c r="G18" s="67">
        <f>SUM(G13:G16)</f>
        <v>69371.214500000002</v>
      </c>
      <c r="H18" s="67">
        <f>SUM(H13:H16)</f>
        <v>69371.214500000002</v>
      </c>
      <c r="I18" s="68">
        <f>(K18/C18)</f>
        <v>0.31568578129318237</v>
      </c>
      <c r="J18" s="68">
        <f>(E18+I18)</f>
        <v>0.67270493966497291</v>
      </c>
      <c r="K18" s="67">
        <f>SUM(K13:K16)</f>
        <v>61339.862400000005</v>
      </c>
      <c r="L18" s="67">
        <f>SUM(L13:L16)</f>
        <v>130711.0769</v>
      </c>
      <c r="M18" s="68">
        <f>(O18/C18)</f>
        <v>0.32729506033502703</v>
      </c>
      <c r="N18" s="68">
        <f>(E18+I18+M18)</f>
        <v>1</v>
      </c>
      <c r="O18" s="67">
        <f>SUM(O13:O16)</f>
        <v>63595.623100000004</v>
      </c>
      <c r="P18" s="67">
        <f>SUM(P13:P16)</f>
        <v>194306.7</v>
      </c>
      <c r="Q18" s="69"/>
      <c r="R18" s="69"/>
      <c r="S18" s="70"/>
      <c r="T18" s="70"/>
      <c r="U18" s="69"/>
      <c r="V18" s="69"/>
      <c r="W18" s="70"/>
      <c r="X18" s="70"/>
    </row>
    <row r="19" spans="1:24" x14ac:dyDescent="0.2">
      <c r="A19" s="128"/>
      <c r="B19" s="84"/>
      <c r="C19" s="110"/>
      <c r="D19" s="111"/>
      <c r="E19" s="112"/>
      <c r="F19" s="112"/>
      <c r="G19" s="113"/>
      <c r="H19" s="113"/>
      <c r="I19" s="112"/>
      <c r="J19" s="112"/>
      <c r="K19" s="113"/>
      <c r="L19" s="113"/>
      <c r="M19" s="112"/>
      <c r="N19" s="112"/>
      <c r="O19" s="113"/>
      <c r="P19" s="113"/>
    </row>
    <row r="20" spans="1:24" x14ac:dyDescent="0.2">
      <c r="A20" s="128"/>
      <c r="B20" s="84"/>
      <c r="C20" s="110"/>
      <c r="D20" s="111"/>
      <c r="E20" s="112"/>
      <c r="F20" s="112"/>
      <c r="G20" s="113"/>
      <c r="H20" s="113"/>
      <c r="I20" s="112"/>
      <c r="J20" s="112"/>
      <c r="K20" s="113"/>
      <c r="L20" s="113"/>
      <c r="M20" s="112"/>
      <c r="N20" s="112"/>
      <c r="O20" s="113"/>
      <c r="P20" s="113"/>
    </row>
    <row r="21" spans="1:24" x14ac:dyDescent="0.2">
      <c r="A21" s="128"/>
      <c r="B21" s="84"/>
      <c r="C21" s="110"/>
      <c r="D21" s="111"/>
      <c r="E21" s="112"/>
      <c r="F21" s="112"/>
      <c r="G21" s="113"/>
      <c r="H21" s="113"/>
      <c r="I21" s="112"/>
      <c r="J21" s="112"/>
      <c r="K21" s="113"/>
      <c r="L21" s="113"/>
      <c r="M21" s="112"/>
      <c r="N21" s="112"/>
      <c r="O21" s="113"/>
      <c r="P21" s="113"/>
    </row>
    <row r="22" spans="1:24" x14ac:dyDescent="0.2">
      <c r="A22" s="128"/>
      <c r="B22" s="84"/>
      <c r="C22" s="110"/>
      <c r="D22" s="111"/>
      <c r="E22" s="112"/>
      <c r="F22" s="112"/>
      <c r="G22" s="113"/>
      <c r="H22" s="113"/>
      <c r="I22" s="112"/>
      <c r="J22" s="112"/>
      <c r="K22" s="113"/>
      <c r="L22" s="113"/>
      <c r="M22" s="112"/>
      <c r="N22" s="112"/>
      <c r="O22" s="113"/>
      <c r="P22" s="113"/>
    </row>
    <row r="23" spans="1:24" x14ac:dyDescent="0.2">
      <c r="A23" s="31"/>
    </row>
    <row r="24" spans="1:24" x14ac:dyDescent="0.2">
      <c r="A24" s="31"/>
    </row>
    <row r="25" spans="1:24" x14ac:dyDescent="0.2">
      <c r="A25" s="31"/>
    </row>
    <row r="26" spans="1:24" x14ac:dyDescent="0.2">
      <c r="A26" s="31"/>
    </row>
    <row r="27" spans="1:24" x14ac:dyDescent="0.2">
      <c r="A27" s="31"/>
      <c r="B27" s="32"/>
    </row>
    <row r="31" spans="1:24" x14ac:dyDescent="0.2">
      <c r="B31" s="40"/>
      <c r="S31" s="184"/>
      <c r="T31" s="185"/>
      <c r="U31" s="185"/>
      <c r="V31" s="185"/>
      <c r="W31" s="185"/>
      <c r="X31" s="185"/>
    </row>
    <row r="32" spans="1:24" x14ac:dyDescent="0.2">
      <c r="B32" s="41"/>
      <c r="D32" s="37"/>
      <c r="E32" s="37"/>
      <c r="F32" s="37"/>
      <c r="G32" s="37"/>
    </row>
    <row r="33" spans="2:2" x14ac:dyDescent="0.2">
      <c r="B33" s="40"/>
    </row>
    <row r="34" spans="2:2" x14ac:dyDescent="0.2">
      <c r="B34" s="40"/>
    </row>
    <row r="35" spans="2:2" x14ac:dyDescent="0.2">
      <c r="B35" s="40"/>
    </row>
  </sheetData>
  <mergeCells count="14">
    <mergeCell ref="S31:X31"/>
    <mergeCell ref="A2:P2"/>
    <mergeCell ref="E10:H10"/>
    <mergeCell ref="I10:L10"/>
    <mergeCell ref="M10:P10"/>
    <mergeCell ref="Q10:T10"/>
    <mergeCell ref="U10:X10"/>
    <mergeCell ref="A18:B18"/>
    <mergeCell ref="K9:L9"/>
    <mergeCell ref="S9:T9"/>
    <mergeCell ref="B10:B11"/>
    <mergeCell ref="C10:C11"/>
    <mergeCell ref="D10:D11"/>
    <mergeCell ref="A10:A11"/>
  </mergeCells>
  <pageMargins left="0.70866141732283472" right="0.70866141732283472" top="1.9291338582677167" bottom="0.74803149606299213" header="0.31496062992125984" footer="0.31496062992125984"/>
  <pageSetup paperSize="9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Quantidades</vt:lpstr>
      <vt:lpstr>Orçamento</vt:lpstr>
      <vt:lpstr>Composições</vt:lpstr>
      <vt:lpstr>Cronograma</vt:lpstr>
      <vt:lpstr>Composições!Area_de_impressao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2018-05-02T18:00:33Z</dcterms:modified>
</cp:coreProperties>
</file>