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Quantidades" sheetId="1" r:id="rId1"/>
    <sheet name="Orçamento" sheetId="2" r:id="rId2"/>
    <sheet name="Cronograma" sheetId="3" r:id="rId3"/>
    <sheet name="Cotação" sheetId="6" r:id="rId4"/>
  </sheets>
  <definedNames>
    <definedName name="_xlnm.Print_Area" localSheetId="2">Cronograma!$A$1:$P$22</definedName>
    <definedName name="_xlnm.Print_Area" localSheetId="1">Orçamento!$A$1:$I$43</definedName>
    <definedName name="_xlnm.Print_Area" localSheetId="0">Quantidades!$A$1:$H$67</definedName>
  </definedNames>
  <calcPr calcId="152511"/>
</workbook>
</file>

<file path=xl/calcChain.xml><?xml version="1.0" encoding="utf-8"?>
<calcChain xmlns="http://schemas.openxmlformats.org/spreadsheetml/2006/main">
  <c r="I26" i="2" l="1"/>
  <c r="I27" i="2"/>
  <c r="F7" i="1" l="1"/>
  <c r="E7" i="1"/>
  <c r="E9" i="1" l="1"/>
  <c r="F9" i="1"/>
  <c r="F24" i="2" l="1"/>
  <c r="I24" i="2" s="1"/>
  <c r="F23" i="2" l="1"/>
  <c r="I23" i="2" s="1"/>
  <c r="F13" i="2"/>
  <c r="F22" i="2" l="1"/>
  <c r="I22" i="2" s="1"/>
  <c r="I28" i="2" s="1"/>
  <c r="F17" i="2" l="1"/>
  <c r="I13" i="2"/>
  <c r="I14" i="2" s="1"/>
  <c r="I17" i="2"/>
  <c r="I18" i="2" s="1"/>
  <c r="I34" i="2" l="1"/>
  <c r="I35" i="2" s="1"/>
  <c r="C16" i="3" l="1"/>
  <c r="O16" i="3" s="1"/>
  <c r="H16" i="3"/>
  <c r="L16" i="3" s="1"/>
  <c r="P16" i="3" l="1"/>
  <c r="C14" i="3"/>
  <c r="G14" i="3" l="1"/>
  <c r="P14" i="3"/>
  <c r="C13" i="3" l="1"/>
  <c r="P13" i="3" s="1"/>
  <c r="H14" i="3"/>
  <c r="L14" i="3" s="1"/>
  <c r="G13" i="3" l="1"/>
  <c r="H13" i="3" s="1"/>
  <c r="L13" i="3" s="1"/>
  <c r="C15" i="3" l="1"/>
  <c r="P15" i="3" s="1"/>
  <c r="K15" i="3" l="1"/>
  <c r="K18" i="3" s="1"/>
  <c r="C18" i="3"/>
  <c r="G15" i="3"/>
  <c r="O15" i="3"/>
  <c r="O18" i="3" s="1"/>
  <c r="L15" i="3" l="1"/>
  <c r="H15" i="3"/>
  <c r="G18" i="3"/>
  <c r="H18" i="3" s="1"/>
  <c r="P18" i="3" s="1"/>
  <c r="D13" i="3"/>
  <c r="D16" i="3"/>
  <c r="D14" i="3"/>
  <c r="D15" i="3"/>
  <c r="L18" i="3" l="1"/>
</calcChain>
</file>

<file path=xl/sharedStrings.xml><?xml version="1.0" encoding="utf-8"?>
<sst xmlns="http://schemas.openxmlformats.org/spreadsheetml/2006/main" count="236" uniqueCount="107">
  <si>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</si>
  <si>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</si>
  <si>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</si>
  <si>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</si>
  <si>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</si>
  <si>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</si>
  <si>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</si>
  <si>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</si>
  <si>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Área (m²)</t>
  </si>
  <si>
    <t>Meio-Fio (m)</t>
  </si>
  <si>
    <t>Guia de contenção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</si>
  <si>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</si>
  <si>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</si>
  <si>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</si>
  <si>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</si>
  <si>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</si>
  <si>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</si>
  <si>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</si>
  <si>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</si>
  <si>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</si>
  <si>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</si>
  <si>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</si>
  <si>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</si>
  <si>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</si>
  <si>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</si>
  <si>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3.1.1</t>
  </si>
  <si>
    <t>3.1.2</t>
  </si>
  <si>
    <t>Pavimentação (Pista)</t>
  </si>
  <si>
    <t>3.1.3</t>
  </si>
  <si>
    <t>4.1</t>
  </si>
  <si>
    <t>1 A 01 860 01</t>
  </si>
  <si>
    <t>1 A 01 870 01</t>
  </si>
  <si>
    <t>SICRO</t>
  </si>
  <si>
    <t>Confecção de placa de sinalização tot. refletiva</t>
  </si>
  <si>
    <t>Confecção de suporte e travessa p/ placa de sinal.</t>
  </si>
  <si>
    <t>Total:</t>
  </si>
  <si>
    <t>Emboques</t>
  </si>
  <si>
    <t>Regularização e compactação de subleito</t>
  </si>
  <si>
    <t>Quantidade</t>
  </si>
  <si>
    <t>Tipo</t>
  </si>
  <si>
    <t>R-1</t>
  </si>
  <si>
    <t>R-19</t>
  </si>
  <si>
    <t>(m)</t>
  </si>
  <si>
    <t>(und)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</si>
  <si>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</si>
  <si>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</si>
  <si>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</si>
  <si>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</si>
  <si>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</si>
  <si>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</si>
  <si>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</si>
  <si>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</si>
  <si>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</si>
  <si>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</si>
  <si>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</si>
  <si>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</si>
  <si>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</si>
  <si>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</si>
  <si>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</si>
  <si>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</si>
  <si>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</si>
  <si>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</si>
  <si>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</si>
  <si>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</si>
  <si>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</si>
  <si>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</si>
  <si>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</si>
  <si>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</si>
  <si>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</si>
  <si>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</si>
  <si>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</si>
  <si>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</si>
  <si>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</si>
  <si>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3.1.4</t>
  </si>
  <si>
    <t>Pav. em blocos sextavado, esp. 8cm, ass. sobre colchão de areia 8cm</t>
  </si>
  <si>
    <t>(m³)</t>
  </si>
  <si>
    <t>Serviços topográficos para pavimentação</t>
  </si>
  <si>
    <t>A-32b</t>
  </si>
  <si>
    <t xml:space="preserve">Emboques </t>
  </si>
  <si>
    <t>3.2.2.1</t>
  </si>
  <si>
    <t>Controle Tecnológico das Lajotas Sextavadas.</t>
  </si>
  <si>
    <t>Controle Tecnológico dos pavers podotátil vermelho</t>
  </si>
  <si>
    <t>Controle Tecnológico dos pavers cor natural</t>
  </si>
  <si>
    <t>3327-3491</t>
  </si>
  <si>
    <t>Testecon Engenharia LTDA</t>
  </si>
  <si>
    <t>Preço und</t>
  </si>
  <si>
    <t>CNPJ 09.415.971/0001-77</t>
  </si>
  <si>
    <t>4.2</t>
  </si>
  <si>
    <t>Meio-fio de concreto pre-moldado 15x30x100 cm</t>
  </si>
  <si>
    <t>E0+0,00 a E9</t>
  </si>
  <si>
    <t>E0+0,00 a E9+0,00</t>
  </si>
  <si>
    <t>E0+0,00 a E7+10,00</t>
  </si>
  <si>
    <t>Referência de Preço: (SINAPI - AGOSTO/2017) e (SICRO2 - NOVEMBRO/2016)</t>
  </si>
  <si>
    <t>Silvio Scoz - Trecho 1</t>
  </si>
  <si>
    <t>São Pedro Novo</t>
  </si>
  <si>
    <t>Rua Silvio Scoz Trecho 1</t>
  </si>
  <si>
    <r>
      <t>Meio-fio de concreto pre-moldado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15x30x100 cm (Fck 15 Mpa)</t>
    </r>
  </si>
  <si>
    <t>Pav. em blocos sextavado, esp. 8cm, ass. sobre colchão de areia 8cm (Fck 35 Mpa)</t>
  </si>
  <si>
    <t>3.2</t>
  </si>
  <si>
    <t>Passeio</t>
  </si>
  <si>
    <t>3.2.1</t>
  </si>
  <si>
    <t>3.2.2</t>
  </si>
  <si>
    <t xml:space="preserve">Pedra britada nº0, ou pedrisco (4,8 a 9,5mm). </t>
  </si>
  <si>
    <t>1.5 x 2(lados)</t>
  </si>
  <si>
    <t>540 x 0,03(espessura)</t>
  </si>
  <si>
    <t>Passeio em pedrisco (m²)</t>
  </si>
  <si>
    <t>Rua Silvio Scos Trecho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</si>
</sst>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_-;\-&quot;R$&quot;\ * #,##0.000_-;_-&quot;R$&quot;\ * &quot;-&quot;??_-;_-@_-"/>
    <numFmt numFmtId="171" formatCode="_-&quot;R$&quot;\ * #,##0.0000_-;\-&quot;R$&quot;\ * #,##0.0000_-;_-&quot;R$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7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0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8" fillId="0" borderId="0" xfId="0" applyFont="1"/>
    <xf numFmtId="4" fontId="6" fillId="0" borderId="0" xfId="0" applyNumberFormat="1" applyFont="1"/>
    <xf numFmtId="10" fontId="6" fillId="0" borderId="0" xfId="0" applyNumberFormat="1" applyFont="1"/>
    <xf numFmtId="4" fontId="11" fillId="0" borderId="0" xfId="0" applyNumberFormat="1" applyFont="1"/>
    <xf numFmtId="10" fontId="11" fillId="0" borderId="0" xfId="0" applyNumberFormat="1" applyFont="1"/>
    <xf numFmtId="0" fontId="6" fillId="0" borderId="0" xfId="0" applyFont="1" applyBorder="1"/>
    <xf numFmtId="166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vertical="center"/>
    </xf>
    <xf numFmtId="1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/>
    <xf numFmtId="4" fontId="6" fillId="0" borderId="4" xfId="0" applyNumberFormat="1" applyFont="1" applyBorder="1"/>
    <xf numFmtId="4" fontId="6" fillId="0" borderId="3" xfId="0" applyNumberFormat="1" applyFont="1" applyBorder="1"/>
    <xf numFmtId="10" fontId="6" fillId="0" borderId="0" xfId="0" applyNumberFormat="1" applyFont="1" applyBorder="1"/>
    <xf numFmtId="4" fontId="6" fillId="0" borderId="0" xfId="0" applyNumberFormat="1" applyFont="1" applyBorder="1"/>
    <xf numFmtId="166" fontId="6" fillId="0" borderId="6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4" fontId="11" fillId="0" borderId="0" xfId="0" applyNumberFormat="1" applyFont="1" applyBorder="1" applyAlignment="1">
      <alignment horizontal="left"/>
    </xf>
    <xf numFmtId="14" fontId="11" fillId="0" borderId="0" xfId="0" applyNumberFormat="1" applyFont="1" applyBorder="1"/>
    <xf numFmtId="4" fontId="1" fillId="0" borderId="0" xfId="0" applyNumberFormat="1" applyFont="1"/>
    <xf numFmtId="10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right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166" fontId="6" fillId="0" borderId="4" xfId="0" applyNumberFormat="1" applyFont="1" applyBorder="1"/>
    <xf numFmtId="10" fontId="6" fillId="3" borderId="1" xfId="0" applyNumberFormat="1" applyFont="1" applyFill="1" applyBorder="1" applyAlignment="1">
      <alignment vertical="center"/>
    </xf>
    <xf numFmtId="166" fontId="6" fillId="3" borderId="1" xfId="0" applyNumberFormat="1" applyFont="1" applyFill="1" applyBorder="1" applyAlignment="1">
      <alignment vertical="center"/>
    </xf>
    <xf numFmtId="0" fontId="11" fillId="0" borderId="7" xfId="0" applyFont="1" applyBorder="1" applyAlignment="1"/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2" borderId="0" xfId="0" applyFont="1" applyFill="1"/>
    <xf numFmtId="10" fontId="13" fillId="2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2" borderId="0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7" fillId="2" borderId="1" xfId="0" applyFont="1" applyFill="1" applyBorder="1"/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2" fontId="1" fillId="2" borderId="0" xfId="0" applyNumberFormat="1" applyFont="1" applyFill="1" applyBorder="1"/>
    <xf numFmtId="170" fontId="0" fillId="0" borderId="0" xfId="1" applyNumberFormat="1" applyFont="1"/>
    <xf numFmtId="170" fontId="8" fillId="0" borderId="0" xfId="1" applyNumberFormat="1" applyFont="1"/>
    <xf numFmtId="170" fontId="8" fillId="2" borderId="0" xfId="1" applyNumberFormat="1" applyFont="1" applyFill="1"/>
    <xf numFmtId="10" fontId="6" fillId="0" borderId="0" xfId="3" applyNumberFormat="1" applyFont="1" applyBorder="1" applyAlignment="1">
      <alignment horizontal="left"/>
    </xf>
    <xf numFmtId="171" fontId="0" fillId="0" borderId="0" xfId="1" applyNumberFormat="1" applyFont="1"/>
    <xf numFmtId="0" fontId="15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1" fillId="0" borderId="12" xfId="0" applyFont="1" applyBorder="1" applyAlignment="1">
      <alignment horizontal="center"/>
    </xf>
    <xf numFmtId="0" fontId="0" fillId="0" borderId="16" xfId="0" applyBorder="1"/>
    <xf numFmtId="44" fontId="0" fillId="0" borderId="16" xfId="0" applyNumberFormat="1" applyBorder="1"/>
    <xf numFmtId="44" fontId="8" fillId="0" borderId="16" xfId="0" applyNumberFormat="1" applyFont="1" applyBorder="1"/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44" fontId="8" fillId="2" borderId="22" xfId="0" applyNumberFormat="1" applyFont="1" applyFill="1" applyBorder="1"/>
    <xf numFmtId="171" fontId="0" fillId="4" borderId="0" xfId="1" applyNumberFormat="1" applyFont="1" applyFill="1"/>
    <xf numFmtId="170" fontId="0" fillId="4" borderId="0" xfId="1" applyNumberFormat="1" applyFont="1" applyFill="1"/>
    <xf numFmtId="0" fontId="0" fillId="4" borderId="0" xfId="0" applyFill="1"/>
    <xf numFmtId="44" fontId="0" fillId="4" borderId="0" xfId="0" applyNumberForma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4" fontId="1" fillId="0" borderId="1" xfId="1" applyFont="1" applyFill="1" applyBorder="1"/>
    <xf numFmtId="0" fontId="17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/>
    <xf numFmtId="0" fontId="16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44" fontId="1" fillId="0" borderId="1" xfId="0" applyNumberFormat="1" applyFont="1" applyFill="1" applyBorder="1"/>
    <xf numFmtId="44" fontId="0" fillId="0" borderId="1" xfId="0" applyNumberFormat="1" applyFill="1" applyBorder="1"/>
    <xf numFmtId="44" fontId="0" fillId="0" borderId="16" xfId="0" applyNumberFormat="1" applyFill="1" applyBorder="1"/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8" fillId="0" borderId="16" xfId="0" applyNumberFormat="1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7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0" xfId="0" applyFont="1" applyFill="1"/>
    <xf numFmtId="0" fontId="16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44" fontId="1" fillId="0" borderId="4" xfId="0" applyNumberFormat="1" applyFont="1" applyFill="1" applyBorder="1"/>
    <xf numFmtId="44" fontId="0" fillId="0" borderId="3" xfId="0" applyNumberFormat="1" applyFill="1" applyBorder="1"/>
    <xf numFmtId="8" fontId="1" fillId="0" borderId="1" xfId="0" applyNumberFormat="1" applyFont="1" applyFill="1" applyBorder="1"/>
    <xf numFmtId="8" fontId="0" fillId="0" borderId="1" xfId="0" applyNumberFormat="1" applyFill="1" applyBorder="1"/>
    <xf numFmtId="8" fontId="0" fillId="0" borderId="16" xfId="0" applyNumberFormat="1" applyFill="1" applyBorder="1"/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8"/>
  <sheetViews>
    <sheetView view="pageBreakPreview" topLeftCell="A34" zoomScaleNormal="100" zoomScaleSheetLayoutView="100" workbookViewId="0">
      <selection activeCell="K15" sqref="K15"/>
    </sheetView>
  </sheetViews>
  <sheetFormatPr defaultRowHeight="15" x14ac:dyDescent="0.25"/>
  <cols>
    <col min="1" max="1" width="7.42578125" style="4" customWidth="1"/>
    <col min="2" max="2" width="18.85546875" style="4" customWidth="1"/>
    <col min="3" max="3" width="18.5703125" style="4" customWidth="1"/>
    <col min="4" max="4" width="13.28515625" style="4" bestFit="1" customWidth="1"/>
    <col min="5" max="5" width="13.28515625" style="4" customWidth="1"/>
    <col min="6" max="6" width="12.5703125" style="4" customWidth="1"/>
    <col min="7" max="7" width="13.140625" style="4" customWidth="1"/>
    <col min="8" max="8" width="13.42578125" style="4" bestFit="1" customWidth="1"/>
  </cols>
  <sheetData>
    <row r="2" spans="1:8" ht="15.75" x14ac:dyDescent="0.25">
      <c r="A2" s="166" t="s">
        <v>4</v>
      </c>
      <c r="B2" s="166"/>
      <c r="C2" s="166"/>
      <c r="D2" s="166"/>
      <c r="E2" s="166"/>
      <c r="F2" s="166"/>
      <c r="G2" s="166"/>
      <c r="H2" s="166"/>
    </row>
    <row r="3" spans="1:8" ht="15.75" x14ac:dyDescent="0.25">
      <c r="A3" s="106"/>
      <c r="B3" s="106"/>
      <c r="C3" s="106"/>
      <c r="D3" s="106"/>
      <c r="E3" s="106"/>
      <c r="F3" s="106"/>
      <c r="G3" s="106"/>
      <c r="H3" s="10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65" t="s">
        <v>0</v>
      </c>
      <c r="B5" s="165"/>
      <c r="C5" s="165"/>
      <c r="D5" s="165"/>
      <c r="E5" s="165"/>
      <c r="F5" s="165"/>
      <c r="G5" s="165"/>
      <c r="H5" s="165"/>
    </row>
    <row r="6" spans="1:8" ht="25.5" x14ac:dyDescent="0.25">
      <c r="A6" s="169" t="s">
        <v>5</v>
      </c>
      <c r="B6" s="170"/>
      <c r="C6" s="93" t="s">
        <v>1</v>
      </c>
      <c r="D6" s="93" t="s">
        <v>7</v>
      </c>
      <c r="E6" s="93" t="s">
        <v>8</v>
      </c>
      <c r="F6" s="93" t="s">
        <v>9</v>
      </c>
      <c r="G6" s="93" t="s">
        <v>10</v>
      </c>
      <c r="H6" s="93" t="s">
        <v>105</v>
      </c>
    </row>
    <row r="7" spans="1:8" x14ac:dyDescent="0.25">
      <c r="A7" s="94" t="s">
        <v>95</v>
      </c>
      <c r="B7" s="94"/>
      <c r="C7" s="94" t="s">
        <v>90</v>
      </c>
      <c r="D7" s="95">
        <v>180</v>
      </c>
      <c r="E7" s="95">
        <f>D7*8</f>
        <v>1440</v>
      </c>
      <c r="F7" s="95">
        <f>D7*2</f>
        <v>360</v>
      </c>
      <c r="G7" s="95">
        <v>0</v>
      </c>
      <c r="H7" s="95">
        <v>540</v>
      </c>
    </row>
    <row r="8" spans="1:8" x14ac:dyDescent="0.25">
      <c r="A8" s="94" t="s">
        <v>78</v>
      </c>
      <c r="B8" s="94"/>
      <c r="C8" s="94"/>
      <c r="D8" s="83"/>
      <c r="E8" s="95"/>
      <c r="F8" s="95"/>
      <c r="G8" s="95"/>
      <c r="H8" s="95"/>
    </row>
    <row r="9" spans="1:8" x14ac:dyDescent="0.25">
      <c r="A9" s="167" t="s">
        <v>6</v>
      </c>
      <c r="B9" s="168"/>
      <c r="C9" s="94"/>
      <c r="D9" s="95"/>
      <c r="E9" s="95">
        <f>E7</f>
        <v>1440</v>
      </c>
      <c r="F9" s="95">
        <f>F7</f>
        <v>360</v>
      </c>
      <c r="G9" s="95">
        <v>0</v>
      </c>
      <c r="H9" s="95">
        <v>540</v>
      </c>
    </row>
    <row r="10" spans="1:8" x14ac:dyDescent="0.25">
      <c r="A10" s="107"/>
      <c r="B10" s="107"/>
      <c r="C10" s="108"/>
      <c r="D10" s="109"/>
      <c r="E10" s="109"/>
      <c r="F10" s="109"/>
      <c r="G10" s="109"/>
      <c r="H10" s="109"/>
    </row>
    <row r="11" spans="1:8" x14ac:dyDescent="0.25">
      <c r="A11" s="5"/>
      <c r="E11" s="6"/>
    </row>
    <row r="12" spans="1:8" x14ac:dyDescent="0.25">
      <c r="A12" s="8">
        <v>1</v>
      </c>
      <c r="B12" s="9" t="s">
        <v>11</v>
      </c>
    </row>
    <row r="13" spans="1:8" x14ac:dyDescent="0.25">
      <c r="A13" s="5" t="s">
        <v>12</v>
      </c>
      <c r="B13" s="4" t="s">
        <v>13</v>
      </c>
      <c r="F13" s="10" t="s">
        <v>35</v>
      </c>
      <c r="G13" s="7">
        <v>3</v>
      </c>
      <c r="H13" s="4" t="s">
        <v>22</v>
      </c>
    </row>
    <row r="14" spans="1:8" x14ac:dyDescent="0.25">
      <c r="A14" s="5"/>
      <c r="B14" s="1" t="s">
        <v>19</v>
      </c>
      <c r="C14" s="1" t="s">
        <v>2</v>
      </c>
      <c r="D14" s="1" t="s">
        <v>21</v>
      </c>
      <c r="E14" s="1" t="s">
        <v>20</v>
      </c>
      <c r="F14" s="1" t="s">
        <v>3</v>
      </c>
    </row>
    <row r="15" spans="1:8" x14ac:dyDescent="0.25">
      <c r="A15" s="5"/>
      <c r="B15" s="4" t="s">
        <v>89</v>
      </c>
      <c r="C15" s="6">
        <v>0</v>
      </c>
      <c r="D15" s="6">
        <v>1.5</v>
      </c>
      <c r="E15" s="6">
        <v>2</v>
      </c>
      <c r="F15" s="6">
        <v>3</v>
      </c>
    </row>
    <row r="16" spans="1:8" x14ac:dyDescent="0.25">
      <c r="A16" s="5"/>
    </row>
    <row r="17" spans="1:8" x14ac:dyDescent="0.25">
      <c r="A17" s="8">
        <v>2</v>
      </c>
      <c r="B17" s="9" t="s">
        <v>14</v>
      </c>
    </row>
    <row r="18" spans="1:8" x14ac:dyDescent="0.25">
      <c r="A18" s="5" t="s">
        <v>15</v>
      </c>
      <c r="B18" s="4" t="s">
        <v>76</v>
      </c>
      <c r="F18" s="4" t="s">
        <v>35</v>
      </c>
      <c r="G18" s="4">
        <v>1440</v>
      </c>
      <c r="H18" s="4" t="s">
        <v>22</v>
      </c>
    </row>
    <row r="19" spans="1:8" x14ac:dyDescent="0.25">
      <c r="A19" s="5"/>
      <c r="B19" s="4" t="s">
        <v>19</v>
      </c>
      <c r="C19" s="4" t="s">
        <v>2</v>
      </c>
      <c r="D19" s="4" t="s">
        <v>21</v>
      </c>
      <c r="E19" s="4" t="s">
        <v>3</v>
      </c>
    </row>
    <row r="20" spans="1:8" x14ac:dyDescent="0.25">
      <c r="A20" s="5"/>
      <c r="B20" s="4" t="s">
        <v>89</v>
      </c>
      <c r="C20" s="4">
        <v>180</v>
      </c>
      <c r="D20" s="135">
        <v>8</v>
      </c>
      <c r="E20" s="135">
        <v>1440</v>
      </c>
    </row>
    <row r="21" spans="1:8" x14ac:dyDescent="0.25">
      <c r="A21" s="5"/>
      <c r="B21" s="4" t="s">
        <v>36</v>
      </c>
    </row>
    <row r="22" spans="1:8" x14ac:dyDescent="0.25">
      <c r="A22" s="8"/>
      <c r="B22" s="9"/>
      <c r="D22" s="4" t="s">
        <v>35</v>
      </c>
      <c r="E22" s="4">
        <v>1440</v>
      </c>
    </row>
    <row r="23" spans="1:8" x14ac:dyDescent="0.25">
      <c r="A23" s="8"/>
      <c r="B23" s="9"/>
    </row>
    <row r="24" spans="1:8" x14ac:dyDescent="0.25">
      <c r="A24" s="8">
        <v>3</v>
      </c>
      <c r="B24" s="9" t="s">
        <v>18</v>
      </c>
    </row>
    <row r="25" spans="1:8" x14ac:dyDescent="0.25">
      <c r="A25" s="5" t="s">
        <v>24</v>
      </c>
      <c r="B25" s="4" t="s">
        <v>27</v>
      </c>
    </row>
    <row r="26" spans="1:8" x14ac:dyDescent="0.25">
      <c r="A26" s="5" t="s">
        <v>25</v>
      </c>
      <c r="B26" s="4" t="s">
        <v>37</v>
      </c>
      <c r="F26" s="10" t="s">
        <v>35</v>
      </c>
      <c r="G26" s="4">
        <v>1440</v>
      </c>
      <c r="H26" s="4" t="s">
        <v>22</v>
      </c>
    </row>
    <row r="27" spans="1:8" x14ac:dyDescent="0.25">
      <c r="A27" s="5"/>
      <c r="B27" s="1" t="s">
        <v>19</v>
      </c>
      <c r="C27" s="1" t="s">
        <v>2</v>
      </c>
      <c r="D27" s="1" t="s">
        <v>21</v>
      </c>
      <c r="E27" s="1" t="s">
        <v>3</v>
      </c>
    </row>
    <row r="28" spans="1:8" x14ac:dyDescent="0.25">
      <c r="A28" s="5"/>
      <c r="B28" s="4" t="s">
        <v>89</v>
      </c>
      <c r="C28" s="4">
        <v>180</v>
      </c>
      <c r="D28" s="134">
        <v>8</v>
      </c>
      <c r="E28" s="4">
        <v>1440</v>
      </c>
      <c r="F28" s="7"/>
    </row>
    <row r="29" spans="1:8" x14ac:dyDescent="0.25">
      <c r="A29" s="5"/>
      <c r="B29" s="1" t="s">
        <v>36</v>
      </c>
      <c r="C29" s="7"/>
      <c r="D29" s="7"/>
      <c r="E29" s="7"/>
      <c r="F29" s="7"/>
    </row>
    <row r="30" spans="1:8" x14ac:dyDescent="0.25">
      <c r="A30" s="5"/>
      <c r="B30" s="1"/>
      <c r="C30" s="7"/>
      <c r="D30" s="11" t="s">
        <v>35</v>
      </c>
      <c r="E30" s="4">
        <v>1440</v>
      </c>
      <c r="F30" s="7"/>
    </row>
    <row r="31" spans="1:8" x14ac:dyDescent="0.25">
      <c r="A31" s="5"/>
    </row>
    <row r="32" spans="1:8" x14ac:dyDescent="0.25">
      <c r="A32" s="5" t="s">
        <v>26</v>
      </c>
      <c r="B32" s="4" t="s">
        <v>74</v>
      </c>
      <c r="F32" s="10" t="s">
        <v>35</v>
      </c>
      <c r="G32" s="4">
        <v>1440</v>
      </c>
      <c r="H32" s="4" t="s">
        <v>22</v>
      </c>
    </row>
    <row r="33" spans="1:8" x14ac:dyDescent="0.25">
      <c r="A33" s="5"/>
      <c r="B33" s="1" t="s">
        <v>19</v>
      </c>
      <c r="C33" s="1" t="s">
        <v>2</v>
      </c>
      <c r="D33" s="1" t="s">
        <v>21</v>
      </c>
      <c r="E33" s="1" t="s">
        <v>3</v>
      </c>
    </row>
    <row r="34" spans="1:8" x14ac:dyDescent="0.25">
      <c r="A34" s="5"/>
      <c r="B34" s="4" t="s">
        <v>89</v>
      </c>
      <c r="C34" s="4">
        <v>180</v>
      </c>
      <c r="D34" s="7">
        <v>8</v>
      </c>
      <c r="E34" s="4">
        <v>1440</v>
      </c>
    </row>
    <row r="35" spans="1:8" x14ac:dyDescent="0.25">
      <c r="A35" s="5"/>
      <c r="B35" s="1" t="s">
        <v>36</v>
      </c>
      <c r="C35" s="7"/>
      <c r="D35" s="7"/>
      <c r="E35" s="7"/>
    </row>
    <row r="36" spans="1:8" x14ac:dyDescent="0.25">
      <c r="A36" s="5"/>
      <c r="B36" s="1"/>
      <c r="C36" s="7"/>
      <c r="D36" s="11" t="s">
        <v>35</v>
      </c>
      <c r="E36" s="4">
        <v>1440</v>
      </c>
    </row>
    <row r="37" spans="1:8" x14ac:dyDescent="0.25">
      <c r="A37" s="5"/>
      <c r="B37" s="1"/>
      <c r="C37" s="7"/>
      <c r="D37" s="11"/>
      <c r="E37" s="7"/>
    </row>
    <row r="38" spans="1:8" x14ac:dyDescent="0.25">
      <c r="A38" s="5" t="s">
        <v>28</v>
      </c>
      <c r="B38" s="156" t="s">
        <v>88</v>
      </c>
      <c r="C38" s="135"/>
      <c r="F38" s="10" t="s">
        <v>35</v>
      </c>
      <c r="G38" s="7">
        <v>360</v>
      </c>
      <c r="H38" s="4" t="s">
        <v>42</v>
      </c>
    </row>
    <row r="39" spans="1:8" x14ac:dyDescent="0.25">
      <c r="A39" s="5"/>
      <c r="B39" s="1" t="s">
        <v>19</v>
      </c>
      <c r="C39" s="1" t="s">
        <v>2</v>
      </c>
      <c r="D39" s="1"/>
      <c r="E39" s="1"/>
    </row>
    <row r="40" spans="1:8" x14ac:dyDescent="0.25">
      <c r="A40" s="5"/>
      <c r="B40" s="4" t="s">
        <v>89</v>
      </c>
      <c r="C40" s="7">
        <v>360</v>
      </c>
      <c r="D40" s="7"/>
      <c r="E40" s="7"/>
    </row>
    <row r="41" spans="1:8" x14ac:dyDescent="0.25">
      <c r="A41" s="5"/>
      <c r="C41" s="7"/>
      <c r="D41" s="7"/>
      <c r="E41" s="7"/>
    </row>
    <row r="42" spans="1:8" x14ac:dyDescent="0.25">
      <c r="A42" s="5" t="s">
        <v>98</v>
      </c>
      <c r="B42" s="4" t="s">
        <v>99</v>
      </c>
    </row>
    <row r="43" spans="1:8" x14ac:dyDescent="0.25">
      <c r="A43" s="5" t="s">
        <v>100</v>
      </c>
      <c r="B43" s="4" t="s">
        <v>37</v>
      </c>
      <c r="C43" s="7"/>
      <c r="D43" s="1"/>
      <c r="E43" s="1"/>
      <c r="F43" s="10" t="s">
        <v>35</v>
      </c>
      <c r="G43" s="7">
        <v>540</v>
      </c>
      <c r="H43" s="4" t="s">
        <v>22</v>
      </c>
    </row>
    <row r="44" spans="1:8" x14ac:dyDescent="0.25">
      <c r="A44" s="5"/>
      <c r="B44" s="4" t="s">
        <v>19</v>
      </c>
      <c r="C44" s="4" t="s">
        <v>2</v>
      </c>
      <c r="D44" s="4" t="s">
        <v>21</v>
      </c>
      <c r="E44" s="4" t="s">
        <v>3</v>
      </c>
    </row>
    <row r="45" spans="1:8" x14ac:dyDescent="0.25">
      <c r="A45" s="5"/>
      <c r="B45" s="4" t="s">
        <v>89</v>
      </c>
      <c r="C45" s="4">
        <v>180</v>
      </c>
      <c r="D45" s="135" t="s">
        <v>103</v>
      </c>
      <c r="E45" s="135">
        <v>540</v>
      </c>
    </row>
    <row r="46" spans="1:8" x14ac:dyDescent="0.25">
      <c r="A46" s="5"/>
      <c r="D46" s="135"/>
      <c r="E46" s="135"/>
    </row>
    <row r="47" spans="1:8" x14ac:dyDescent="0.25">
      <c r="A47" s="5" t="s">
        <v>101</v>
      </c>
      <c r="B47" s="4" t="s">
        <v>102</v>
      </c>
      <c r="C47" s="7"/>
      <c r="D47" s="1"/>
      <c r="E47" s="1"/>
      <c r="F47" s="10" t="s">
        <v>35</v>
      </c>
      <c r="G47" s="7">
        <v>16.2</v>
      </c>
      <c r="H47" s="4" t="s">
        <v>75</v>
      </c>
    </row>
    <row r="48" spans="1:8" x14ac:dyDescent="0.25">
      <c r="A48" s="5"/>
      <c r="B48" s="4" t="s">
        <v>19</v>
      </c>
      <c r="C48" s="4" t="s">
        <v>2</v>
      </c>
      <c r="D48" s="4" t="s">
        <v>21</v>
      </c>
      <c r="E48" s="4" t="s">
        <v>3</v>
      </c>
    </row>
    <row r="49" spans="1:8" x14ac:dyDescent="0.25">
      <c r="A49" s="5"/>
      <c r="B49" s="4" t="s">
        <v>89</v>
      </c>
      <c r="C49" s="4">
        <v>180</v>
      </c>
      <c r="D49" s="135" t="s">
        <v>103</v>
      </c>
      <c r="E49" s="135" t="s">
        <v>104</v>
      </c>
    </row>
    <row r="50" spans="1:8" x14ac:dyDescent="0.25">
      <c r="A50" s="5"/>
      <c r="D50" s="135"/>
      <c r="E50" s="135"/>
    </row>
    <row r="51" spans="1:8" x14ac:dyDescent="0.25">
      <c r="A51" s="8">
        <v>4</v>
      </c>
      <c r="B51" s="9" t="s">
        <v>23</v>
      </c>
    </row>
    <row r="52" spans="1:8" x14ac:dyDescent="0.25">
      <c r="A52" s="5" t="s">
        <v>29</v>
      </c>
      <c r="B52" s="4" t="s">
        <v>33</v>
      </c>
      <c r="F52" s="10" t="s">
        <v>35</v>
      </c>
      <c r="G52" s="7">
        <v>0.12</v>
      </c>
      <c r="H52" s="4" t="s">
        <v>22</v>
      </c>
    </row>
    <row r="53" spans="1:8" x14ac:dyDescent="0.25">
      <c r="A53" s="5"/>
      <c r="B53" s="1" t="s">
        <v>39</v>
      </c>
      <c r="C53" s="1" t="s">
        <v>38</v>
      </c>
      <c r="D53" s="1" t="s">
        <v>3</v>
      </c>
      <c r="E53" s="1" t="s">
        <v>6</v>
      </c>
      <c r="G53" s="1"/>
      <c r="H53" s="7"/>
    </row>
    <row r="54" spans="1:8" x14ac:dyDescent="0.25">
      <c r="A54" s="5"/>
      <c r="B54" s="1" t="s">
        <v>40</v>
      </c>
      <c r="C54" s="7">
        <v>0</v>
      </c>
      <c r="D54" s="7">
        <v>0.3</v>
      </c>
      <c r="E54" s="7">
        <v>0</v>
      </c>
      <c r="G54" s="1"/>
      <c r="H54" s="7"/>
    </row>
    <row r="55" spans="1:8" x14ac:dyDescent="0.25">
      <c r="A55" s="5"/>
      <c r="B55" s="1" t="s">
        <v>41</v>
      </c>
      <c r="C55" s="7">
        <v>1</v>
      </c>
      <c r="D55" s="1">
        <v>0.12</v>
      </c>
      <c r="E55" s="7">
        <v>0.12</v>
      </c>
      <c r="G55" s="1"/>
      <c r="H55" s="7"/>
    </row>
    <row r="56" spans="1:8" x14ac:dyDescent="0.25">
      <c r="A56" s="5"/>
      <c r="B56" s="1" t="s">
        <v>77</v>
      </c>
      <c r="C56" s="7">
        <v>0</v>
      </c>
      <c r="D56" s="7">
        <v>0.2</v>
      </c>
      <c r="E56" s="7">
        <v>0</v>
      </c>
      <c r="G56" s="1"/>
      <c r="H56" s="7"/>
    </row>
    <row r="57" spans="1:8" x14ac:dyDescent="0.25">
      <c r="A57" s="5"/>
      <c r="B57" s="1" t="s">
        <v>49</v>
      </c>
      <c r="C57" s="134">
        <v>0</v>
      </c>
      <c r="D57" s="7">
        <v>0.1</v>
      </c>
      <c r="E57" s="7">
        <v>0</v>
      </c>
      <c r="G57" s="1"/>
      <c r="H57" s="7"/>
    </row>
    <row r="58" spans="1:8" x14ac:dyDescent="0.25">
      <c r="A58" s="5"/>
      <c r="C58" s="135"/>
      <c r="D58" s="11" t="s">
        <v>35</v>
      </c>
      <c r="E58" s="12">
        <v>0.12</v>
      </c>
    </row>
    <row r="59" spans="1:8" x14ac:dyDescent="0.25">
      <c r="A59" s="5"/>
    </row>
    <row r="60" spans="1:8" x14ac:dyDescent="0.25">
      <c r="A60" s="5" t="s">
        <v>87</v>
      </c>
      <c r="B60" s="4" t="s">
        <v>34</v>
      </c>
      <c r="F60" s="10" t="s">
        <v>35</v>
      </c>
      <c r="G60" s="7">
        <v>1</v>
      </c>
      <c r="H60" s="4" t="s">
        <v>43</v>
      </c>
    </row>
    <row r="61" spans="1:8" x14ac:dyDescent="0.25">
      <c r="A61" s="5"/>
      <c r="B61" s="1" t="s">
        <v>19</v>
      </c>
      <c r="C61" s="1" t="s">
        <v>38</v>
      </c>
    </row>
    <row r="62" spans="1:8" x14ac:dyDescent="0.25">
      <c r="A62" s="5"/>
      <c r="B62" s="4" t="s">
        <v>91</v>
      </c>
      <c r="C62" s="7">
        <v>1</v>
      </c>
    </row>
    <row r="63" spans="1:8" x14ac:dyDescent="0.25">
      <c r="A63" s="5"/>
      <c r="B63" s="1"/>
      <c r="C63" s="7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 s="5"/>
      <c r="B67" s="1"/>
      <c r="C67" s="7"/>
    </row>
    <row r="68" spans="1:8" x14ac:dyDescent="0.25">
      <c r="A68" s="5"/>
    </row>
    <row r="69" spans="1:8" x14ac:dyDescent="0.25">
      <c r="A69" s="5"/>
    </row>
    <row r="70" spans="1:8" x14ac:dyDescent="0.25">
      <c r="A70" s="5"/>
    </row>
    <row r="71" spans="1:8" x14ac:dyDescent="0.25">
      <c r="A71" s="5"/>
    </row>
    <row r="72" spans="1:8" x14ac:dyDescent="0.25">
      <c r="A72" s="5"/>
    </row>
    <row r="73" spans="1:8" x14ac:dyDescent="0.25">
      <c r="A73" s="5"/>
    </row>
    <row r="74" spans="1:8" x14ac:dyDescent="0.25">
      <c r="A74" s="5"/>
    </row>
    <row r="75" spans="1:8" x14ac:dyDescent="0.25">
      <c r="A75" s="5"/>
    </row>
    <row r="76" spans="1:8" x14ac:dyDescent="0.25">
      <c r="A76" s="5"/>
    </row>
    <row r="77" spans="1:8" x14ac:dyDescent="0.25">
      <c r="A77" s="5"/>
    </row>
    <row r="78" spans="1:8" x14ac:dyDescent="0.25">
      <c r="A78" s="5"/>
    </row>
    <row r="79" spans="1:8" x14ac:dyDescent="0.25">
      <c r="A79" s="5"/>
    </row>
    <row r="80" spans="1:8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</sheetData>
  <mergeCells count="4">
    <mergeCell ref="A5:H5"/>
    <mergeCell ref="A2:H2"/>
    <mergeCell ref="A9:B9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tabSelected="1" view="pageBreakPreview" zoomScale="85" zoomScaleNormal="100" zoomScaleSheetLayoutView="85" workbookViewId="0">
      <selection activeCell="H33" sqref="H33"/>
    </sheetView>
  </sheetViews>
  <sheetFormatPr defaultRowHeight="15" x14ac:dyDescent="0.25"/>
  <cols>
    <col min="1" max="1" width="15.5703125" style="1" customWidth="1"/>
    <col min="2" max="2" width="13" style="4" bestFit="1" customWidth="1"/>
    <col min="3" max="3" width="117.42578125" style="4" customWidth="1"/>
    <col min="4" max="4" width="12.85546875" style="104" bestFit="1" customWidth="1"/>
    <col min="5" max="5" width="9.5703125" style="4" bestFit="1" customWidth="1"/>
    <col min="6" max="6" width="11" style="1" bestFit="1" customWidth="1"/>
    <col min="7" max="7" width="11.7109375" style="4" bestFit="1" customWidth="1"/>
    <col min="8" max="8" width="14" customWidth="1"/>
    <col min="9" max="9" width="15.28515625" bestFit="1" customWidth="1"/>
    <col min="10" max="10" width="21.85546875" customWidth="1"/>
    <col min="11" max="11" width="16.140625" bestFit="1" customWidth="1"/>
    <col min="14" max="14" width="15.28515625" bestFit="1" customWidth="1"/>
  </cols>
  <sheetData>
    <row r="2" spans="1:14" ht="15.75" x14ac:dyDescent="0.25">
      <c r="A2" s="166" t="s">
        <v>44</v>
      </c>
      <c r="B2" s="166"/>
      <c r="C2" s="166"/>
      <c r="D2" s="166"/>
      <c r="E2" s="166"/>
      <c r="F2" s="166"/>
      <c r="G2" s="166"/>
      <c r="H2" s="166"/>
      <c r="I2" s="166"/>
    </row>
    <row r="3" spans="1:14" ht="15.75" x14ac:dyDescent="0.25">
      <c r="A3" s="20" t="s">
        <v>60</v>
      </c>
      <c r="B3" s="21" t="s">
        <v>59</v>
      </c>
      <c r="C3" s="19"/>
      <c r="D3" s="102"/>
      <c r="E3" s="19"/>
      <c r="F3" s="19"/>
      <c r="G3" s="19"/>
      <c r="H3" s="19"/>
      <c r="I3" s="19"/>
    </row>
    <row r="4" spans="1:14" ht="15.75" x14ac:dyDescent="0.25">
      <c r="A4" s="20" t="s">
        <v>56</v>
      </c>
      <c r="B4" s="21" t="s">
        <v>93</v>
      </c>
      <c r="C4" s="19"/>
      <c r="D4" s="102"/>
      <c r="E4" s="19"/>
      <c r="F4" s="19"/>
      <c r="G4" s="19"/>
      <c r="H4" s="19"/>
      <c r="I4" s="19"/>
    </row>
    <row r="5" spans="1:14" ht="15.75" x14ac:dyDescent="0.25">
      <c r="A5" s="20" t="s">
        <v>57</v>
      </c>
      <c r="B5" s="21" t="s">
        <v>94</v>
      </c>
      <c r="C5" s="19"/>
      <c r="D5" s="102"/>
      <c r="E5" s="19"/>
      <c r="F5" s="19"/>
      <c r="G5" s="19"/>
      <c r="H5" s="19"/>
      <c r="I5" s="19"/>
    </row>
    <row r="6" spans="1:14" ht="15.75" x14ac:dyDescent="0.25">
      <c r="A6" s="20" t="s">
        <v>58</v>
      </c>
      <c r="B6" s="23">
        <v>43032</v>
      </c>
      <c r="C6" s="19"/>
      <c r="D6" s="102"/>
      <c r="E6" s="19"/>
      <c r="F6" s="19"/>
      <c r="G6" s="19"/>
      <c r="H6" s="19"/>
      <c r="I6" s="19"/>
    </row>
    <row r="7" spans="1:14" ht="15.75" x14ac:dyDescent="0.25">
      <c r="A7" s="20" t="s">
        <v>61</v>
      </c>
      <c r="B7" s="22">
        <v>0.26850000000000002</v>
      </c>
      <c r="C7" s="19"/>
      <c r="D7" s="102"/>
      <c r="E7" s="19"/>
      <c r="F7" s="19"/>
      <c r="G7" s="19"/>
      <c r="H7" s="19"/>
      <c r="I7" s="19"/>
    </row>
    <row r="8" spans="1:14" ht="16.5" thickBot="1" x14ac:dyDescent="0.3">
      <c r="A8" s="13"/>
      <c r="B8" s="13"/>
      <c r="C8" s="13"/>
      <c r="D8" s="102"/>
      <c r="E8" s="13"/>
      <c r="F8" s="13"/>
      <c r="G8" s="13"/>
      <c r="H8" s="13"/>
      <c r="I8" s="13"/>
    </row>
    <row r="9" spans="1:14" s="17" customFormat="1" x14ac:dyDescent="0.25">
      <c r="A9" s="185" t="s">
        <v>45</v>
      </c>
      <c r="B9" s="187" t="s">
        <v>46</v>
      </c>
      <c r="C9" s="189" t="s">
        <v>49</v>
      </c>
      <c r="D9" s="190" t="s">
        <v>50</v>
      </c>
      <c r="E9" s="189" t="s">
        <v>51</v>
      </c>
      <c r="F9" s="172" t="s">
        <v>38</v>
      </c>
      <c r="G9" s="115" t="s">
        <v>54</v>
      </c>
      <c r="H9" s="115" t="s">
        <v>54</v>
      </c>
      <c r="I9" s="174" t="s">
        <v>55</v>
      </c>
    </row>
    <row r="10" spans="1:14" s="17" customFormat="1" x14ac:dyDescent="0.25">
      <c r="A10" s="186"/>
      <c r="B10" s="188"/>
      <c r="C10" s="188"/>
      <c r="D10" s="191"/>
      <c r="E10" s="188"/>
      <c r="F10" s="173"/>
      <c r="G10" s="96" t="s">
        <v>47</v>
      </c>
      <c r="H10" s="96" t="s">
        <v>48</v>
      </c>
      <c r="I10" s="175"/>
    </row>
    <row r="11" spans="1:14" x14ac:dyDescent="0.25">
      <c r="A11" s="116"/>
      <c r="B11" s="117"/>
      <c r="C11" s="117"/>
      <c r="D11" s="118"/>
      <c r="E11" s="117"/>
      <c r="F11" s="119"/>
      <c r="G11" s="117"/>
      <c r="H11" s="120"/>
      <c r="I11" s="121"/>
    </row>
    <row r="12" spans="1:14" x14ac:dyDescent="0.25">
      <c r="A12" s="122"/>
      <c r="B12" s="18">
        <v>1</v>
      </c>
      <c r="C12" s="15" t="s">
        <v>11</v>
      </c>
      <c r="D12" s="103"/>
      <c r="E12" s="14"/>
      <c r="F12" s="3"/>
      <c r="G12" s="2"/>
      <c r="H12" s="16"/>
      <c r="I12" s="123"/>
    </row>
    <row r="13" spans="1:14" s="132" customFormat="1" x14ac:dyDescent="0.25">
      <c r="A13" s="139" t="s">
        <v>16</v>
      </c>
      <c r="B13" s="136" t="s">
        <v>12</v>
      </c>
      <c r="C13" s="140" t="s">
        <v>13</v>
      </c>
      <c r="D13" s="141" t="s">
        <v>17</v>
      </c>
      <c r="E13" s="136" t="s">
        <v>22</v>
      </c>
      <c r="F13" s="142">
        <f>Quantidades!G13</f>
        <v>3</v>
      </c>
      <c r="G13" s="143">
        <v>327.84</v>
      </c>
      <c r="H13" s="144">
        <v>415.87</v>
      </c>
      <c r="I13" s="145">
        <f>H13*F13</f>
        <v>1247.6100000000001</v>
      </c>
      <c r="J13" s="130"/>
      <c r="K13" s="131"/>
      <c r="L13" s="131"/>
      <c r="N13" s="133"/>
    </row>
    <row r="14" spans="1:14" x14ac:dyDescent="0.25">
      <c r="A14" s="122"/>
      <c r="B14" s="14"/>
      <c r="C14" s="182" t="s">
        <v>52</v>
      </c>
      <c r="D14" s="183"/>
      <c r="E14" s="183"/>
      <c r="F14" s="183"/>
      <c r="G14" s="183"/>
      <c r="H14" s="184"/>
      <c r="I14" s="125">
        <f>SUM(I13)</f>
        <v>1247.6100000000001</v>
      </c>
      <c r="J14" s="114"/>
      <c r="K14" s="110"/>
      <c r="L14" s="110"/>
      <c r="N14" s="105"/>
    </row>
    <row r="15" spans="1:14" x14ac:dyDescent="0.25">
      <c r="A15" s="122"/>
      <c r="B15" s="14"/>
      <c r="C15" s="140"/>
      <c r="D15" s="141"/>
      <c r="E15" s="136"/>
      <c r="F15" s="142"/>
      <c r="G15" s="140"/>
      <c r="H15" s="144"/>
      <c r="I15" s="124"/>
      <c r="J15" s="114"/>
      <c r="K15" s="110"/>
      <c r="L15" s="110"/>
      <c r="N15" s="105"/>
    </row>
    <row r="16" spans="1:14" x14ac:dyDescent="0.25">
      <c r="A16" s="122"/>
      <c r="B16" s="18">
        <v>2</v>
      </c>
      <c r="C16" s="149" t="s">
        <v>14</v>
      </c>
      <c r="D16" s="141"/>
      <c r="E16" s="136"/>
      <c r="F16" s="142"/>
      <c r="G16" s="140"/>
      <c r="H16" s="144"/>
      <c r="I16" s="124"/>
      <c r="J16" s="114"/>
      <c r="K16" s="110"/>
      <c r="L16" s="110"/>
      <c r="N16" s="105"/>
    </row>
    <row r="17" spans="1:14" s="132" customFormat="1" x14ac:dyDescent="0.25">
      <c r="A17" s="139">
        <v>78472</v>
      </c>
      <c r="B17" s="136" t="s">
        <v>15</v>
      </c>
      <c r="C17" s="140" t="s">
        <v>76</v>
      </c>
      <c r="D17" s="141" t="s">
        <v>17</v>
      </c>
      <c r="E17" s="136" t="s">
        <v>22</v>
      </c>
      <c r="F17" s="142">
        <f>Quantidades!G18</f>
        <v>1440</v>
      </c>
      <c r="G17" s="137">
        <v>0.28000000000000003</v>
      </c>
      <c r="H17" s="144">
        <v>0.36</v>
      </c>
      <c r="I17" s="145">
        <f>H17*F17</f>
        <v>518.4</v>
      </c>
      <c r="J17" s="130"/>
      <c r="K17" s="131"/>
      <c r="L17" s="131"/>
      <c r="N17" s="133"/>
    </row>
    <row r="18" spans="1:14" s="24" customFormat="1" x14ac:dyDescent="0.25">
      <c r="A18" s="126"/>
      <c r="B18" s="18"/>
      <c r="C18" s="182" t="s">
        <v>52</v>
      </c>
      <c r="D18" s="183"/>
      <c r="E18" s="183"/>
      <c r="F18" s="183"/>
      <c r="G18" s="183"/>
      <c r="H18" s="184"/>
      <c r="I18" s="125">
        <f>SUM(I17:I17)</f>
        <v>518.4</v>
      </c>
      <c r="J18" s="114"/>
      <c r="K18" s="110"/>
      <c r="L18" s="111"/>
      <c r="N18" s="105"/>
    </row>
    <row r="19" spans="1:14" x14ac:dyDescent="0.25">
      <c r="A19" s="122"/>
      <c r="B19" s="14"/>
      <c r="C19" s="149"/>
      <c r="D19" s="141"/>
      <c r="E19" s="136"/>
      <c r="F19" s="142"/>
      <c r="G19" s="140"/>
      <c r="H19" s="144"/>
      <c r="I19" s="124"/>
      <c r="J19" s="114"/>
      <c r="K19" s="110"/>
      <c r="L19" s="110"/>
      <c r="N19" s="105"/>
    </row>
    <row r="20" spans="1:14" x14ac:dyDescent="0.25">
      <c r="A20" s="122"/>
      <c r="B20" s="18">
        <v>3</v>
      </c>
      <c r="C20" s="149" t="s">
        <v>18</v>
      </c>
      <c r="D20" s="141"/>
      <c r="E20" s="136"/>
      <c r="F20" s="142"/>
      <c r="G20" s="140"/>
      <c r="H20" s="144"/>
      <c r="I20" s="124"/>
      <c r="J20" s="114"/>
      <c r="K20" s="110"/>
      <c r="L20" s="110"/>
      <c r="N20" s="105"/>
    </row>
    <row r="21" spans="1:14" x14ac:dyDescent="0.25">
      <c r="A21" s="122"/>
      <c r="B21" s="14" t="s">
        <v>24</v>
      </c>
      <c r="C21" s="140" t="s">
        <v>27</v>
      </c>
      <c r="D21" s="141"/>
      <c r="E21" s="136"/>
      <c r="F21" s="142"/>
      <c r="G21" s="140"/>
      <c r="H21" s="144"/>
      <c r="I21" s="124"/>
      <c r="J21" s="114"/>
      <c r="K21" s="110"/>
      <c r="L21" s="110"/>
      <c r="N21" s="105"/>
    </row>
    <row r="22" spans="1:14" s="132" customFormat="1" x14ac:dyDescent="0.25">
      <c r="A22" s="139">
        <v>72961</v>
      </c>
      <c r="B22" s="136" t="s">
        <v>25</v>
      </c>
      <c r="C22" s="140" t="s">
        <v>37</v>
      </c>
      <c r="D22" s="141" t="s">
        <v>17</v>
      </c>
      <c r="E22" s="136" t="s">
        <v>22</v>
      </c>
      <c r="F22" s="142">
        <f>Quantidades!G26</f>
        <v>1440</v>
      </c>
      <c r="G22" s="143">
        <v>1.19</v>
      </c>
      <c r="H22" s="144">
        <v>1.51</v>
      </c>
      <c r="I22" s="145">
        <f t="shared" ref="I22:I24" si="0">H22*F22</f>
        <v>2174.4</v>
      </c>
      <c r="J22" s="130"/>
      <c r="K22" s="131"/>
      <c r="L22" s="131"/>
      <c r="N22" s="133"/>
    </row>
    <row r="23" spans="1:14" s="132" customFormat="1" x14ac:dyDescent="0.25">
      <c r="A23" s="139">
        <v>92394</v>
      </c>
      <c r="B23" s="136" t="s">
        <v>26</v>
      </c>
      <c r="C23" s="140" t="s">
        <v>97</v>
      </c>
      <c r="D23" s="141" t="s">
        <v>17</v>
      </c>
      <c r="E23" s="136" t="s">
        <v>22</v>
      </c>
      <c r="F23" s="142">
        <f>Quantidades!G32</f>
        <v>1440</v>
      </c>
      <c r="G23" s="143">
        <v>49.12</v>
      </c>
      <c r="H23" s="144">
        <v>62.31</v>
      </c>
      <c r="I23" s="145">
        <f t="shared" si="0"/>
        <v>89726.400000000009</v>
      </c>
      <c r="J23" s="130"/>
      <c r="K23" s="131"/>
      <c r="L23" s="131"/>
      <c r="N23" s="133"/>
    </row>
    <row r="24" spans="1:14" s="132" customFormat="1" x14ac:dyDescent="0.25">
      <c r="A24" s="139">
        <v>94273</v>
      </c>
      <c r="B24" s="136" t="s">
        <v>28</v>
      </c>
      <c r="C24" s="140" t="s">
        <v>96</v>
      </c>
      <c r="D24" s="141" t="s">
        <v>17</v>
      </c>
      <c r="E24" s="136" t="s">
        <v>42</v>
      </c>
      <c r="F24" s="142">
        <f>Quantidades!G38</f>
        <v>360</v>
      </c>
      <c r="G24" s="143">
        <v>30.04</v>
      </c>
      <c r="H24" s="144">
        <v>38.11</v>
      </c>
      <c r="I24" s="145">
        <f t="shared" si="0"/>
        <v>13719.6</v>
      </c>
      <c r="J24" s="130"/>
      <c r="K24" s="131"/>
      <c r="L24" s="131"/>
      <c r="N24" s="133"/>
    </row>
    <row r="25" spans="1:14" s="132" customFormat="1" x14ac:dyDescent="0.25">
      <c r="A25" s="139"/>
      <c r="B25" s="14" t="s">
        <v>98</v>
      </c>
      <c r="C25" s="140" t="s">
        <v>99</v>
      </c>
      <c r="D25" s="157"/>
      <c r="E25" s="158"/>
      <c r="F25" s="159"/>
      <c r="G25" s="160"/>
      <c r="H25" s="161"/>
      <c r="I25" s="145"/>
      <c r="J25" s="130"/>
      <c r="K25" s="131"/>
      <c r="L25" s="131"/>
      <c r="N25" s="133"/>
    </row>
    <row r="26" spans="1:14" s="132" customFormat="1" x14ac:dyDescent="0.25">
      <c r="A26" s="139">
        <v>72961</v>
      </c>
      <c r="B26" s="136" t="s">
        <v>100</v>
      </c>
      <c r="C26" s="140" t="s">
        <v>37</v>
      </c>
      <c r="D26" s="141" t="s">
        <v>17</v>
      </c>
      <c r="E26" s="136" t="s">
        <v>22</v>
      </c>
      <c r="F26" s="142">
        <v>540</v>
      </c>
      <c r="G26" s="143">
        <v>1.19</v>
      </c>
      <c r="H26" s="144">
        <v>1.51</v>
      </c>
      <c r="I26" s="145">
        <f>H26*F26</f>
        <v>815.4</v>
      </c>
      <c r="J26" s="130"/>
      <c r="K26" s="131"/>
      <c r="L26" s="131"/>
      <c r="N26" s="133"/>
    </row>
    <row r="27" spans="1:14" s="132" customFormat="1" x14ac:dyDescent="0.25">
      <c r="A27" s="139">
        <v>4720</v>
      </c>
      <c r="B27" s="136" t="s">
        <v>101</v>
      </c>
      <c r="C27" s="140" t="s">
        <v>102</v>
      </c>
      <c r="D27" s="141" t="s">
        <v>17</v>
      </c>
      <c r="E27" s="136" t="s">
        <v>75</v>
      </c>
      <c r="F27" s="142">
        <v>16.2</v>
      </c>
      <c r="G27" s="143">
        <v>73.42</v>
      </c>
      <c r="H27" s="144">
        <v>93.13</v>
      </c>
      <c r="I27" s="145">
        <f>H27*F27</f>
        <v>1508.7059999999999</v>
      </c>
      <c r="J27" s="130"/>
      <c r="K27" s="131"/>
      <c r="L27" s="131"/>
      <c r="N27" s="133"/>
    </row>
    <row r="28" spans="1:14" s="24" customFormat="1" x14ac:dyDescent="0.25">
      <c r="A28" s="146"/>
      <c r="B28" s="147"/>
      <c r="C28" s="182" t="s">
        <v>52</v>
      </c>
      <c r="D28" s="183"/>
      <c r="E28" s="183"/>
      <c r="F28" s="183"/>
      <c r="G28" s="183"/>
      <c r="H28" s="184"/>
      <c r="I28" s="148">
        <f>SUM(I22:I27)</f>
        <v>107944.50600000001</v>
      </c>
      <c r="J28" s="114"/>
      <c r="K28" s="110"/>
      <c r="L28" s="111"/>
      <c r="N28" s="105"/>
    </row>
    <row r="29" spans="1:14" x14ac:dyDescent="0.25">
      <c r="A29" s="122"/>
      <c r="B29" s="14"/>
      <c r="C29" s="149"/>
      <c r="D29" s="141"/>
      <c r="E29" s="136"/>
      <c r="F29" s="142"/>
      <c r="G29" s="140"/>
      <c r="H29" s="144"/>
      <c r="I29" s="124"/>
      <c r="J29" s="114"/>
      <c r="K29" s="110"/>
      <c r="L29" s="110"/>
      <c r="N29" s="105"/>
    </row>
    <row r="30" spans="1:14" x14ac:dyDescent="0.25">
      <c r="A30" s="146"/>
      <c r="B30" s="147"/>
      <c r="C30" s="153"/>
      <c r="D30" s="154"/>
      <c r="E30" s="154"/>
      <c r="F30" s="154"/>
      <c r="G30" s="154"/>
      <c r="H30" s="155"/>
      <c r="I30" s="148"/>
      <c r="J30" s="114"/>
      <c r="K30" s="110"/>
      <c r="L30" s="110"/>
      <c r="N30" s="105"/>
    </row>
    <row r="31" spans="1:14" x14ac:dyDescent="0.25">
      <c r="A31" s="139"/>
      <c r="B31" s="147">
        <v>4</v>
      </c>
      <c r="C31" s="149" t="s">
        <v>23</v>
      </c>
      <c r="D31" s="141"/>
      <c r="E31" s="136"/>
      <c r="F31" s="142"/>
      <c r="G31" s="140"/>
      <c r="H31" s="144"/>
      <c r="I31" s="145"/>
      <c r="J31" s="114"/>
      <c r="K31" s="110"/>
      <c r="L31" s="110"/>
      <c r="N31" s="105"/>
    </row>
    <row r="32" spans="1:14" x14ac:dyDescent="0.25">
      <c r="A32" s="139" t="s">
        <v>30</v>
      </c>
      <c r="B32" s="136" t="s">
        <v>29</v>
      </c>
      <c r="C32" s="140" t="s">
        <v>33</v>
      </c>
      <c r="D32" s="141" t="s">
        <v>32</v>
      </c>
      <c r="E32" s="136" t="s">
        <v>22</v>
      </c>
      <c r="F32" s="142">
        <v>0.12</v>
      </c>
      <c r="G32" s="162">
        <v>223.81</v>
      </c>
      <c r="H32" s="163">
        <v>283.89999999999998</v>
      </c>
      <c r="I32" s="164">
        <v>34.07</v>
      </c>
      <c r="J32" s="114"/>
      <c r="K32" s="110"/>
      <c r="L32" s="110"/>
      <c r="N32" s="105"/>
    </row>
    <row r="33" spans="1:14" x14ac:dyDescent="0.25">
      <c r="A33" s="139" t="s">
        <v>31</v>
      </c>
      <c r="B33" s="136" t="s">
        <v>87</v>
      </c>
      <c r="C33" s="140" t="s">
        <v>34</v>
      </c>
      <c r="D33" s="141" t="s">
        <v>32</v>
      </c>
      <c r="E33" s="136" t="s">
        <v>43</v>
      </c>
      <c r="F33" s="142">
        <v>1</v>
      </c>
      <c r="G33" s="162">
        <v>57.47</v>
      </c>
      <c r="H33" s="163">
        <v>72.900000000000006</v>
      </c>
      <c r="I33" s="164">
        <v>72.900000000000006</v>
      </c>
      <c r="J33" s="114"/>
      <c r="K33" s="110"/>
      <c r="L33" s="110"/>
      <c r="N33" s="105"/>
    </row>
    <row r="34" spans="1:14" s="132" customFormat="1" x14ac:dyDescent="0.25">
      <c r="A34" s="126"/>
      <c r="B34" s="18"/>
      <c r="C34" s="176" t="s">
        <v>52</v>
      </c>
      <c r="D34" s="177"/>
      <c r="E34" s="177"/>
      <c r="F34" s="177"/>
      <c r="G34" s="177"/>
      <c r="H34" s="178"/>
      <c r="I34" s="125">
        <f>SUM(I32:I33)</f>
        <v>106.97</v>
      </c>
      <c r="J34" s="130"/>
      <c r="K34" s="131"/>
      <c r="L34" s="131"/>
      <c r="N34" s="133"/>
    </row>
    <row r="35" spans="1:14" s="24" customFormat="1" ht="15.75" thickBot="1" x14ac:dyDescent="0.3">
      <c r="A35" s="127"/>
      <c r="B35" s="128"/>
      <c r="C35" s="179" t="s">
        <v>53</v>
      </c>
      <c r="D35" s="180"/>
      <c r="E35" s="180"/>
      <c r="F35" s="180"/>
      <c r="G35" s="180"/>
      <c r="H35" s="181"/>
      <c r="I35" s="129">
        <f>SUM(I34,I28,I18,I14)</f>
        <v>109817.486</v>
      </c>
      <c r="J35" s="114"/>
      <c r="K35" s="110"/>
      <c r="L35" s="111"/>
      <c r="N35" s="105"/>
    </row>
    <row r="36" spans="1:14" s="24" customFormat="1" x14ac:dyDescent="0.25">
      <c r="A36" s="171" t="s">
        <v>92</v>
      </c>
      <c r="B36" s="171"/>
      <c r="C36" s="171"/>
      <c r="D36" s="171"/>
      <c r="E36" s="171"/>
      <c r="F36" s="171"/>
      <c r="G36" s="171"/>
      <c r="H36" s="171"/>
      <c r="I36" s="171"/>
      <c r="J36" s="114"/>
      <c r="K36" s="110"/>
      <c r="L36" s="111"/>
      <c r="N36" s="105"/>
    </row>
    <row r="37" spans="1:14" x14ac:dyDescent="0.25">
      <c r="J37" s="114"/>
      <c r="K37" s="110"/>
      <c r="L37" s="110"/>
      <c r="N37" s="105"/>
    </row>
    <row r="38" spans="1:14" s="132" customFormat="1" x14ac:dyDescent="0.25">
      <c r="A38" s="1"/>
      <c r="B38" s="4"/>
      <c r="C38" s="4"/>
      <c r="D38" s="104"/>
      <c r="E38" s="4"/>
      <c r="F38" s="1"/>
      <c r="G38" s="4"/>
      <c r="H38"/>
      <c r="I38"/>
      <c r="J38" s="130"/>
      <c r="K38" s="131"/>
      <c r="L38" s="131"/>
      <c r="N38" s="133"/>
    </row>
    <row r="39" spans="1:14" s="132" customFormat="1" x14ac:dyDescent="0.25">
      <c r="A39" s="1"/>
      <c r="B39" s="4"/>
      <c r="C39" s="4"/>
      <c r="D39" s="104"/>
      <c r="E39" s="4"/>
      <c r="F39" s="1"/>
      <c r="G39" s="4"/>
      <c r="H39"/>
      <c r="I39"/>
      <c r="J39" s="130"/>
      <c r="K39" s="131"/>
      <c r="L39" s="131"/>
      <c r="N39" s="133"/>
    </row>
    <row r="40" spans="1:14" s="24" customFormat="1" x14ac:dyDescent="0.25">
      <c r="A40" s="1"/>
      <c r="B40" s="4"/>
      <c r="C40" s="4"/>
      <c r="D40" s="104"/>
      <c r="E40" s="4"/>
      <c r="F40" s="1"/>
      <c r="G40" s="4"/>
      <c r="H40"/>
      <c r="I40"/>
      <c r="J40" s="114"/>
      <c r="K40" s="110"/>
      <c r="L40" s="111"/>
      <c r="N40" s="105"/>
    </row>
    <row r="41" spans="1:14" s="92" customFormat="1" x14ac:dyDescent="0.25">
      <c r="A41" s="1"/>
      <c r="B41" s="4"/>
      <c r="C41" s="4"/>
      <c r="D41" s="104"/>
      <c r="E41" s="4"/>
      <c r="F41" s="1"/>
      <c r="G41" s="4"/>
      <c r="H41"/>
      <c r="I41"/>
      <c r="J41" s="114"/>
      <c r="K41" s="110"/>
      <c r="L41" s="112"/>
    </row>
    <row r="42" spans="1:14" x14ac:dyDescent="0.25">
      <c r="K42" s="110"/>
      <c r="L42" s="110"/>
      <c r="N42" s="105"/>
    </row>
  </sheetData>
  <mergeCells count="14">
    <mergeCell ref="A36:I36"/>
    <mergeCell ref="F9:F10"/>
    <mergeCell ref="I9:I10"/>
    <mergeCell ref="A2:I2"/>
    <mergeCell ref="C34:H34"/>
    <mergeCell ref="C35:H35"/>
    <mergeCell ref="C28:H28"/>
    <mergeCell ref="C18:H18"/>
    <mergeCell ref="C14:H14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5"/>
  <sheetViews>
    <sheetView view="pageBreakPreview" zoomScaleNormal="100" zoomScaleSheetLayoutView="100" workbookViewId="0">
      <selection activeCell="G32" sqref="G32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54" bestFit="1" customWidth="1"/>
    <col min="4" max="4" width="15.140625" style="55" bestFit="1" customWidth="1"/>
    <col min="5" max="5" width="8.28515625" style="56" bestFit="1" customWidth="1"/>
    <col min="6" max="6" width="10.5703125" style="56" bestFit="1" customWidth="1"/>
    <col min="7" max="8" width="13.28515625" style="51" bestFit="1" customWidth="1"/>
    <col min="9" max="9" width="8.28515625" style="56" bestFit="1" customWidth="1"/>
    <col min="10" max="10" width="10.5703125" style="56" bestFit="1" customWidth="1"/>
    <col min="11" max="11" width="13.28515625" style="51" bestFit="1" customWidth="1"/>
    <col min="12" max="12" width="14.42578125" style="51" bestFit="1" customWidth="1"/>
    <col min="13" max="13" width="8.28515625" style="56" bestFit="1" customWidth="1"/>
    <col min="14" max="14" width="9.5703125" style="56" bestFit="1" customWidth="1"/>
    <col min="15" max="15" width="13.28515625" style="51" bestFit="1" customWidth="1"/>
    <col min="16" max="16" width="14.42578125" style="51" bestFit="1" customWidth="1"/>
    <col min="17" max="17" width="9.42578125" style="56" customWidth="1"/>
    <col min="18" max="18" width="10.28515625" style="56" customWidth="1"/>
    <col min="19" max="19" width="14.7109375" style="51" customWidth="1"/>
    <col min="20" max="20" width="17.140625" style="51" customWidth="1"/>
    <col min="21" max="21" width="9.85546875" style="56" customWidth="1"/>
    <col min="22" max="22" width="10.140625" style="56" customWidth="1"/>
    <col min="23" max="23" width="15.42578125" style="51" customWidth="1"/>
    <col min="24" max="24" width="18.140625" style="51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2" spans="1:24" ht="15" x14ac:dyDescent="0.2">
      <c r="A2" s="194" t="s">
        <v>72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6"/>
      <c r="R2" s="26"/>
      <c r="S2" s="25"/>
      <c r="T2" s="25"/>
      <c r="U2" s="26"/>
      <c r="V2" s="26"/>
      <c r="W2" s="25"/>
      <c r="X2" s="25"/>
    </row>
    <row r="3" spans="1:24" ht="15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26"/>
      <c r="R3" s="26"/>
      <c r="S3" s="25"/>
      <c r="T3" s="25"/>
      <c r="U3" s="26"/>
      <c r="V3" s="26"/>
      <c r="W3" s="25"/>
      <c r="X3" s="25"/>
    </row>
    <row r="4" spans="1:24" x14ac:dyDescent="0.2">
      <c r="B4" s="59" t="s">
        <v>60</v>
      </c>
      <c r="C4" s="80" t="s">
        <v>59</v>
      </c>
      <c r="D4" s="48"/>
      <c r="E4" s="48"/>
      <c r="F4" s="48"/>
      <c r="G4" s="49"/>
      <c r="H4" s="25"/>
      <c r="I4" s="26"/>
      <c r="J4" s="49"/>
      <c r="K4" s="48"/>
      <c r="L4" s="48"/>
      <c r="M4" s="48"/>
      <c r="N4" s="48"/>
      <c r="O4" s="25"/>
      <c r="P4" s="25"/>
      <c r="Q4" s="26"/>
      <c r="R4" s="49"/>
      <c r="S4" s="27"/>
      <c r="T4" s="28"/>
      <c r="U4" s="26"/>
      <c r="V4" s="26"/>
      <c r="W4" s="25"/>
      <c r="X4" s="25"/>
    </row>
    <row r="5" spans="1:24" x14ac:dyDescent="0.2">
      <c r="B5" s="59" t="s">
        <v>56</v>
      </c>
      <c r="C5" s="80" t="s">
        <v>106</v>
      </c>
      <c r="D5" s="48"/>
      <c r="E5" s="48"/>
      <c r="F5" s="48"/>
      <c r="G5" s="49"/>
      <c r="H5" s="25"/>
      <c r="I5" s="26"/>
      <c r="J5" s="49"/>
      <c r="K5" s="48"/>
      <c r="L5" s="48"/>
      <c r="M5" s="48"/>
      <c r="N5" s="48"/>
      <c r="O5" s="25"/>
      <c r="P5" s="25"/>
      <c r="Q5" s="26"/>
      <c r="R5" s="49"/>
      <c r="S5" s="27"/>
      <c r="T5" s="28"/>
      <c r="U5" s="26"/>
      <c r="V5" s="26"/>
      <c r="W5" s="25"/>
      <c r="X5" s="25"/>
    </row>
    <row r="6" spans="1:24" x14ac:dyDescent="0.2">
      <c r="B6" s="59" t="s">
        <v>57</v>
      </c>
      <c r="C6" s="80" t="s">
        <v>94</v>
      </c>
      <c r="D6" s="48"/>
      <c r="E6" s="48"/>
      <c r="F6" s="48"/>
      <c r="G6" s="49"/>
      <c r="H6" s="25"/>
      <c r="I6" s="26"/>
      <c r="J6" s="49"/>
      <c r="K6" s="48"/>
      <c r="L6" s="48"/>
      <c r="M6" s="48"/>
      <c r="N6" s="48"/>
      <c r="O6" s="25"/>
      <c r="P6" s="25"/>
      <c r="Q6" s="26"/>
      <c r="R6" s="49"/>
      <c r="S6" s="27"/>
      <c r="T6" s="28"/>
      <c r="U6" s="26"/>
      <c r="V6" s="26"/>
      <c r="W6" s="25"/>
      <c r="X6" s="25"/>
    </row>
    <row r="7" spans="1:24" x14ac:dyDescent="0.2">
      <c r="B7" s="59" t="s">
        <v>58</v>
      </c>
      <c r="C7" s="81">
        <v>42961</v>
      </c>
      <c r="D7" s="48"/>
      <c r="E7" s="48"/>
      <c r="F7" s="50"/>
      <c r="G7" s="49"/>
      <c r="H7" s="25"/>
      <c r="I7" s="26"/>
      <c r="J7" s="49"/>
      <c r="K7" s="48"/>
      <c r="L7" s="48"/>
      <c r="M7" s="48"/>
      <c r="N7" s="50"/>
      <c r="O7" s="25"/>
      <c r="P7" s="25"/>
      <c r="Q7" s="26"/>
      <c r="R7" s="49"/>
      <c r="S7" s="27"/>
      <c r="T7" s="28"/>
      <c r="U7" s="26"/>
      <c r="V7" s="26"/>
      <c r="W7" s="25"/>
      <c r="X7" s="25"/>
    </row>
    <row r="8" spans="1:24" x14ac:dyDescent="0.2">
      <c r="B8" s="59" t="s">
        <v>61</v>
      </c>
      <c r="C8" s="113">
        <v>0.26850000000000002</v>
      </c>
      <c r="D8" s="29"/>
      <c r="E8" s="29"/>
      <c r="F8" s="29"/>
      <c r="H8" s="25"/>
      <c r="I8" s="26"/>
      <c r="J8" s="49"/>
      <c r="K8" s="48"/>
      <c r="L8" s="29"/>
      <c r="M8" s="29"/>
      <c r="N8" s="29"/>
      <c r="O8" s="25"/>
      <c r="P8" s="25"/>
      <c r="Q8" s="26"/>
      <c r="R8" s="49"/>
      <c r="S8" s="27"/>
      <c r="T8" s="28"/>
      <c r="U8" s="26"/>
      <c r="V8" s="26"/>
      <c r="W8" s="25"/>
      <c r="X8" s="25"/>
    </row>
    <row r="9" spans="1:24" x14ac:dyDescent="0.2">
      <c r="A9" s="79"/>
      <c r="B9" s="79"/>
      <c r="C9" s="30"/>
      <c r="D9" s="31"/>
      <c r="E9" s="26"/>
      <c r="F9" s="26"/>
      <c r="G9" s="25"/>
      <c r="H9" s="25"/>
      <c r="I9" s="26"/>
      <c r="J9" s="49"/>
      <c r="K9" s="198"/>
      <c r="L9" s="198"/>
      <c r="M9" s="4"/>
      <c r="N9" s="26"/>
      <c r="O9" s="25"/>
      <c r="P9" s="25"/>
      <c r="Q9" s="26"/>
      <c r="R9" s="49"/>
      <c r="S9" s="198"/>
      <c r="T9" s="198"/>
      <c r="U9" s="26"/>
      <c r="V9" s="26"/>
      <c r="W9" s="25"/>
      <c r="X9" s="25"/>
    </row>
    <row r="10" spans="1:24" s="83" customFormat="1" x14ac:dyDescent="0.2">
      <c r="A10" s="199" t="s">
        <v>46</v>
      </c>
      <c r="B10" s="199" t="s">
        <v>62</v>
      </c>
      <c r="C10" s="201" t="s">
        <v>63</v>
      </c>
      <c r="D10" s="203" t="s">
        <v>64</v>
      </c>
      <c r="E10" s="195" t="s">
        <v>69</v>
      </c>
      <c r="F10" s="195"/>
      <c r="G10" s="195"/>
      <c r="H10" s="195"/>
      <c r="I10" s="195" t="s">
        <v>70</v>
      </c>
      <c r="J10" s="195"/>
      <c r="K10" s="195"/>
      <c r="L10" s="195"/>
      <c r="M10" s="195" t="s">
        <v>71</v>
      </c>
      <c r="N10" s="195"/>
      <c r="O10" s="195"/>
      <c r="P10" s="195"/>
      <c r="Q10" s="196"/>
      <c r="R10" s="196"/>
      <c r="S10" s="196"/>
      <c r="T10" s="196"/>
      <c r="U10" s="196"/>
      <c r="V10" s="196"/>
      <c r="W10" s="196"/>
      <c r="X10" s="196"/>
    </row>
    <row r="11" spans="1:24" s="83" customFormat="1" ht="21" x14ac:dyDescent="0.2">
      <c r="A11" s="200"/>
      <c r="B11" s="200"/>
      <c r="C11" s="202"/>
      <c r="D11" s="204"/>
      <c r="E11" s="84" t="s">
        <v>65</v>
      </c>
      <c r="F11" s="84" t="s">
        <v>66</v>
      </c>
      <c r="G11" s="85" t="s">
        <v>67</v>
      </c>
      <c r="H11" s="85" t="s">
        <v>68</v>
      </c>
      <c r="I11" s="84" t="s">
        <v>65</v>
      </c>
      <c r="J11" s="84" t="s">
        <v>66</v>
      </c>
      <c r="K11" s="85" t="s">
        <v>67</v>
      </c>
      <c r="L11" s="85" t="s">
        <v>68</v>
      </c>
      <c r="M11" s="84" t="s">
        <v>65</v>
      </c>
      <c r="N11" s="84" t="s">
        <v>66</v>
      </c>
      <c r="O11" s="85" t="s">
        <v>67</v>
      </c>
      <c r="P11" s="85" t="s">
        <v>68</v>
      </c>
      <c r="Q11" s="86"/>
      <c r="R11" s="86"/>
      <c r="S11" s="87"/>
      <c r="T11" s="87"/>
      <c r="U11" s="86"/>
      <c r="V11" s="86"/>
      <c r="W11" s="87"/>
      <c r="X11" s="87"/>
    </row>
    <row r="12" spans="1:24" x14ac:dyDescent="0.2">
      <c r="A12" s="64"/>
      <c r="B12" s="65"/>
      <c r="C12" s="66"/>
      <c r="D12" s="67"/>
      <c r="E12" s="67"/>
      <c r="F12" s="67"/>
      <c r="G12" s="68"/>
      <c r="H12" s="68"/>
      <c r="I12" s="67"/>
      <c r="J12" s="67"/>
      <c r="K12" s="68"/>
      <c r="L12" s="68"/>
      <c r="M12" s="67"/>
      <c r="N12" s="67"/>
      <c r="O12" s="68"/>
      <c r="P12" s="69"/>
      <c r="Q12" s="52"/>
      <c r="R12" s="52"/>
      <c r="S12" s="53"/>
      <c r="T12" s="53"/>
      <c r="U12" s="52"/>
      <c r="V12" s="52"/>
      <c r="W12" s="53"/>
      <c r="X12" s="53"/>
    </row>
    <row r="13" spans="1:24" x14ac:dyDescent="0.2">
      <c r="A13" s="60">
        <v>1</v>
      </c>
      <c r="B13" s="62" t="s">
        <v>11</v>
      </c>
      <c r="C13" s="38">
        <f>Orçamento!I14</f>
        <v>1247.6100000000001</v>
      </c>
      <c r="D13" s="43">
        <f>(C13/C18)</f>
        <v>1.1360759068915491E-2</v>
      </c>
      <c r="E13" s="77">
        <v>1</v>
      </c>
      <c r="F13" s="77">
        <v>1</v>
      </c>
      <c r="G13" s="78">
        <f>C13</f>
        <v>1247.6100000000001</v>
      </c>
      <c r="H13" s="78">
        <f t="shared" ref="H13:H16" si="0">G13</f>
        <v>1247.6100000000001</v>
      </c>
      <c r="I13" s="43">
        <v>0</v>
      </c>
      <c r="J13" s="43">
        <v>1</v>
      </c>
      <c r="K13" s="39">
        <v>0</v>
      </c>
      <c r="L13" s="39">
        <f>K13+H13</f>
        <v>1247.6100000000001</v>
      </c>
      <c r="M13" s="43">
        <v>0</v>
      </c>
      <c r="N13" s="43">
        <v>1</v>
      </c>
      <c r="O13" s="39">
        <v>0</v>
      </c>
      <c r="P13" s="42">
        <f>C13</f>
        <v>1247.6100000000001</v>
      </c>
      <c r="Q13" s="36"/>
      <c r="R13" s="36"/>
      <c r="S13" s="37"/>
      <c r="T13" s="37"/>
      <c r="U13" s="36"/>
      <c r="V13" s="36"/>
      <c r="W13" s="37"/>
      <c r="X13" s="37"/>
    </row>
    <row r="14" spans="1:24" x14ac:dyDescent="0.2">
      <c r="A14" s="61">
        <v>2</v>
      </c>
      <c r="B14" s="63" t="s">
        <v>14</v>
      </c>
      <c r="C14" s="42">
        <f>Orçamento!I18</f>
        <v>518.4</v>
      </c>
      <c r="D14" s="43">
        <f>(C14/C18)</f>
        <v>4.7205597112285006E-3</v>
      </c>
      <c r="E14" s="77">
        <v>1</v>
      </c>
      <c r="F14" s="77">
        <v>1</v>
      </c>
      <c r="G14" s="78">
        <f>C14</f>
        <v>518.4</v>
      </c>
      <c r="H14" s="78">
        <f t="shared" si="0"/>
        <v>518.4</v>
      </c>
      <c r="I14" s="43">
        <v>0</v>
      </c>
      <c r="J14" s="43">
        <v>1</v>
      </c>
      <c r="K14" s="39">
        <v>0</v>
      </c>
      <c r="L14" s="39">
        <f>K14+H14</f>
        <v>518.4</v>
      </c>
      <c r="M14" s="43">
        <v>0</v>
      </c>
      <c r="N14" s="43">
        <v>1</v>
      </c>
      <c r="O14" s="39">
        <v>0</v>
      </c>
      <c r="P14" s="42">
        <f t="shared" ref="P14:P16" si="1">C14</f>
        <v>518.4</v>
      </c>
      <c r="Q14" s="40"/>
      <c r="R14" s="40"/>
      <c r="S14" s="41"/>
      <c r="T14" s="41"/>
      <c r="U14" s="40"/>
      <c r="V14" s="40"/>
      <c r="W14" s="41"/>
      <c r="X14" s="41"/>
    </row>
    <row r="15" spans="1:24" x14ac:dyDescent="0.2">
      <c r="A15" s="61">
        <v>3</v>
      </c>
      <c r="B15" s="63" t="s">
        <v>18</v>
      </c>
      <c r="C15" s="42">
        <f>Orçamento!I28</f>
        <v>107944.50600000001</v>
      </c>
      <c r="D15" s="43">
        <f>(C15/C18)</f>
        <v>0.98294461047851711</v>
      </c>
      <c r="E15" s="77">
        <v>0.35</v>
      </c>
      <c r="F15" s="77">
        <v>0.35</v>
      </c>
      <c r="G15" s="78">
        <f>C15*E15</f>
        <v>37780.577100000002</v>
      </c>
      <c r="H15" s="78">
        <f t="shared" si="0"/>
        <v>37780.577100000002</v>
      </c>
      <c r="I15" s="77">
        <v>0.32</v>
      </c>
      <c r="J15" s="77">
        <v>0.66999999999999993</v>
      </c>
      <c r="K15" s="78">
        <f>C15*I15</f>
        <v>34542.24192</v>
      </c>
      <c r="L15" s="78">
        <f>(G15+K15)</f>
        <v>72322.819019999995</v>
      </c>
      <c r="M15" s="77">
        <v>0.33</v>
      </c>
      <c r="N15" s="77">
        <v>1</v>
      </c>
      <c r="O15" s="78">
        <f>M15*C15</f>
        <v>35621.686980000006</v>
      </c>
      <c r="P15" s="42">
        <f t="shared" si="1"/>
        <v>107944.50600000001</v>
      </c>
      <c r="Q15" s="40"/>
      <c r="R15" s="40"/>
      <c r="S15" s="41"/>
      <c r="T15" s="41"/>
      <c r="U15" s="40"/>
      <c r="V15" s="40"/>
      <c r="W15" s="41"/>
      <c r="X15" s="41"/>
    </row>
    <row r="16" spans="1:24" x14ac:dyDescent="0.2">
      <c r="A16" s="70">
        <v>4</v>
      </c>
      <c r="B16" s="71" t="s">
        <v>23</v>
      </c>
      <c r="C16" s="44">
        <f>Orçamento!I34</f>
        <v>106.97</v>
      </c>
      <c r="D16" s="43">
        <f>(C16/C18)</f>
        <v>9.7407074133895209E-4</v>
      </c>
      <c r="E16" s="43">
        <v>1</v>
      </c>
      <c r="F16" s="43">
        <v>0</v>
      </c>
      <c r="G16" s="73">
        <v>0</v>
      </c>
      <c r="H16" s="39">
        <f t="shared" si="0"/>
        <v>0</v>
      </c>
      <c r="I16" s="72">
        <v>0</v>
      </c>
      <c r="J16" s="43">
        <v>0</v>
      </c>
      <c r="K16" s="73">
        <v>0</v>
      </c>
      <c r="L16" s="39">
        <f>K16+H16</f>
        <v>0</v>
      </c>
      <c r="M16" s="77">
        <v>0</v>
      </c>
      <c r="N16" s="77">
        <v>1</v>
      </c>
      <c r="O16" s="44">
        <f>C16</f>
        <v>106.97</v>
      </c>
      <c r="P16" s="42">
        <f t="shared" si="1"/>
        <v>106.97</v>
      </c>
      <c r="Q16" s="40"/>
      <c r="R16" s="40"/>
      <c r="S16" s="41"/>
      <c r="T16" s="41"/>
      <c r="U16" s="40"/>
      <c r="V16" s="40"/>
      <c r="W16" s="41"/>
      <c r="X16" s="41"/>
    </row>
    <row r="17" spans="1:24" x14ac:dyDescent="0.2">
      <c r="A17" s="74"/>
      <c r="B17" s="75"/>
      <c r="C17" s="45"/>
      <c r="D17" s="32"/>
      <c r="E17" s="33"/>
      <c r="F17" s="33"/>
      <c r="G17" s="76"/>
      <c r="H17" s="76"/>
      <c r="I17" s="33"/>
      <c r="J17" s="33"/>
      <c r="K17" s="34"/>
      <c r="L17" s="34"/>
      <c r="M17" s="33"/>
      <c r="N17" s="33"/>
      <c r="O17" s="34"/>
      <c r="P17" s="35"/>
      <c r="Q17" s="36"/>
      <c r="R17" s="36"/>
      <c r="S17" s="37"/>
      <c r="T17" s="37"/>
      <c r="U17" s="36"/>
      <c r="V17" s="36"/>
      <c r="W17" s="37"/>
      <c r="X17" s="37"/>
    </row>
    <row r="18" spans="1:24" s="83" customFormat="1" x14ac:dyDescent="0.2">
      <c r="A18" s="197" t="s">
        <v>53</v>
      </c>
      <c r="B18" s="197"/>
      <c r="C18" s="88">
        <f>SUM(C13:C17)</f>
        <v>109817.486</v>
      </c>
      <c r="D18" s="89">
        <v>0.99999999999999989</v>
      </c>
      <c r="E18" s="89">
        <v>0.35247101724457397</v>
      </c>
      <c r="F18" s="89">
        <v>0.35247101724457397</v>
      </c>
      <c r="G18" s="88">
        <f>SUM(G13:G16)</f>
        <v>39546.587100000004</v>
      </c>
      <c r="H18" s="88">
        <f>G18</f>
        <v>39546.587100000004</v>
      </c>
      <c r="I18" s="89">
        <v>0.31910554989459755</v>
      </c>
      <c r="J18" s="89">
        <v>0.67157656713917158</v>
      </c>
      <c r="K18" s="88">
        <f>SUM(K13:K16)</f>
        <v>34542.24192</v>
      </c>
      <c r="L18" s="88">
        <f>K18+H18</f>
        <v>74088.829020000005</v>
      </c>
      <c r="M18" s="89">
        <v>0.32842343286082837</v>
      </c>
      <c r="N18" s="89">
        <v>1</v>
      </c>
      <c r="O18" s="88">
        <f>SUM(O13:O16)</f>
        <v>35728.656980000007</v>
      </c>
      <c r="P18" s="88">
        <f>H18+O18+K18</f>
        <v>109817.486</v>
      </c>
      <c r="Q18" s="90"/>
      <c r="R18" s="90"/>
      <c r="S18" s="91"/>
      <c r="T18" s="91"/>
      <c r="U18" s="90"/>
      <c r="V18" s="90"/>
      <c r="W18" s="91"/>
      <c r="X18" s="91"/>
    </row>
    <row r="19" spans="1:24" x14ac:dyDescent="0.2">
      <c r="A19" s="46"/>
    </row>
    <row r="20" spans="1:24" x14ac:dyDescent="0.2">
      <c r="A20" s="46"/>
    </row>
    <row r="21" spans="1:24" x14ac:dyDescent="0.2">
      <c r="A21" s="46"/>
    </row>
    <row r="22" spans="1:24" x14ac:dyDescent="0.2">
      <c r="A22" s="46"/>
    </row>
    <row r="23" spans="1:24" x14ac:dyDescent="0.2">
      <c r="A23" s="46"/>
    </row>
    <row r="24" spans="1:24" x14ac:dyDescent="0.2">
      <c r="A24" s="46"/>
    </row>
    <row r="25" spans="1:24" x14ac:dyDescent="0.2">
      <c r="A25" s="46"/>
    </row>
    <row r="26" spans="1:24" x14ac:dyDescent="0.2">
      <c r="A26" s="46"/>
    </row>
    <row r="27" spans="1:24" x14ac:dyDescent="0.2">
      <c r="A27" s="46"/>
      <c r="B27" s="47"/>
    </row>
    <row r="31" spans="1:24" x14ac:dyDescent="0.2">
      <c r="B31" s="57"/>
      <c r="S31" s="192"/>
      <c r="T31" s="193"/>
      <c r="U31" s="193"/>
      <c r="V31" s="193"/>
      <c r="W31" s="193"/>
      <c r="X31" s="193"/>
    </row>
    <row r="32" spans="1:24" x14ac:dyDescent="0.2">
      <c r="B32" s="58"/>
      <c r="D32" s="54"/>
      <c r="E32" s="54"/>
      <c r="F32" s="54"/>
      <c r="G32" s="54"/>
    </row>
    <row r="33" spans="2:2" x14ac:dyDescent="0.2">
      <c r="B33" s="57"/>
    </row>
    <row r="34" spans="2:2" x14ac:dyDescent="0.2">
      <c r="B34" s="57"/>
    </row>
    <row r="35" spans="2:2" x14ac:dyDescent="0.2">
      <c r="B35" s="57"/>
    </row>
  </sheetData>
  <mergeCells count="14">
    <mergeCell ref="S31:X31"/>
    <mergeCell ref="A2:P2"/>
    <mergeCell ref="E10:H10"/>
    <mergeCell ref="I10:L10"/>
    <mergeCell ref="M10:P10"/>
    <mergeCell ref="Q10:T10"/>
    <mergeCell ref="U10:X10"/>
    <mergeCell ref="A18:B18"/>
    <mergeCell ref="K9:L9"/>
    <mergeCell ref="S9:T9"/>
    <mergeCell ref="B10:B11"/>
    <mergeCell ref="C10:C11"/>
    <mergeCell ref="D10:D11"/>
    <mergeCell ref="A10:A11"/>
  </mergeCells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G8" sqref="G8"/>
    </sheetView>
  </sheetViews>
  <sheetFormatPr defaultRowHeight="15" x14ac:dyDescent="0.25"/>
  <cols>
    <col min="2" max="2" width="36" bestFit="1" customWidth="1"/>
    <col min="3" max="3" width="18.85546875" bestFit="1" customWidth="1"/>
  </cols>
  <sheetData>
    <row r="3" spans="1:4" x14ac:dyDescent="0.25">
      <c r="A3" s="150" t="s">
        <v>73</v>
      </c>
      <c r="B3" s="101" t="s">
        <v>80</v>
      </c>
      <c r="C3" s="101"/>
      <c r="D3" s="101" t="s">
        <v>85</v>
      </c>
    </row>
    <row r="4" spans="1:4" x14ac:dyDescent="0.25">
      <c r="A4" s="151"/>
      <c r="B4" s="151" t="s">
        <v>83</v>
      </c>
      <c r="C4" s="151" t="s">
        <v>84</v>
      </c>
      <c r="D4" s="152">
        <v>15</v>
      </c>
    </row>
    <row r="5" spans="1:4" x14ac:dyDescent="0.25">
      <c r="A5" s="151"/>
      <c r="B5" s="151"/>
      <c r="C5" s="151" t="s">
        <v>86</v>
      </c>
      <c r="D5" s="152"/>
    </row>
    <row r="6" spans="1:4" x14ac:dyDescent="0.25">
      <c r="A6" s="138"/>
      <c r="B6" s="100"/>
      <c r="C6" s="97"/>
      <c r="D6" s="97"/>
    </row>
    <row r="7" spans="1:4" x14ac:dyDescent="0.25">
      <c r="A7" s="150" t="s">
        <v>79</v>
      </c>
      <c r="B7" s="101" t="s">
        <v>82</v>
      </c>
      <c r="C7" s="101"/>
      <c r="D7" s="101" t="s">
        <v>85</v>
      </c>
    </row>
    <row r="8" spans="1:4" x14ac:dyDescent="0.25">
      <c r="A8" s="99"/>
      <c r="B8" s="151" t="s">
        <v>83</v>
      </c>
      <c r="C8" s="151" t="s">
        <v>84</v>
      </c>
      <c r="D8" s="152">
        <v>15</v>
      </c>
    </row>
    <row r="9" spans="1:4" x14ac:dyDescent="0.25">
      <c r="A9" s="99"/>
      <c r="B9" s="151"/>
      <c r="C9" s="151" t="s">
        <v>86</v>
      </c>
      <c r="D9" s="152"/>
    </row>
    <row r="10" spans="1:4" x14ac:dyDescent="0.25">
      <c r="A10" s="100"/>
      <c r="B10" s="100"/>
      <c r="C10" s="97"/>
      <c r="D10" s="97"/>
    </row>
    <row r="11" spans="1:4" x14ac:dyDescent="0.25">
      <c r="A11" s="150" t="s">
        <v>79</v>
      </c>
      <c r="B11" s="101" t="s">
        <v>81</v>
      </c>
      <c r="C11" s="101"/>
      <c r="D11" s="101" t="s">
        <v>85</v>
      </c>
    </row>
    <row r="12" spans="1:4" x14ac:dyDescent="0.25">
      <c r="A12" s="98"/>
      <c r="B12" s="151" t="s">
        <v>83</v>
      </c>
      <c r="C12" s="151" t="s">
        <v>84</v>
      </c>
      <c r="D12" s="152">
        <v>15</v>
      </c>
    </row>
    <row r="13" spans="1:4" x14ac:dyDescent="0.25">
      <c r="A13" s="98"/>
      <c r="B13" s="151"/>
      <c r="C13" s="151" t="s">
        <v>86</v>
      </c>
      <c r="D13" s="152"/>
    </row>
    <row r="14" spans="1:4" x14ac:dyDescent="0.25">
      <c r="A14" s="100"/>
      <c r="B14" s="100"/>
      <c r="C14" s="97"/>
      <c r="D14" s="9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Quantidades</vt:lpstr>
      <vt:lpstr>Orçamento</vt:lpstr>
      <vt:lpstr>Cronograma</vt:lpstr>
      <vt:lpstr>Cotação</vt:lpstr>
      <vt:lpstr>Cronograma!Area_de_impressao</vt:lpstr>
      <vt:lpstr>Orçamento!Area_de_impressao</vt:lpstr>
      <vt:lpstr>Quantidades!Area_de_impressao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2018-04-23T17:41:18Z</dcterms:modified>
</cp:coreProperties>
</file>