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Usuario\Desktop\Doc Pref\PROJETOS\2022\Portal reforma\"/>
    </mc:Choice>
  </mc:AlternateContent>
  <xr:revisionPtr revIDLastSave="0" documentId="13_ncr:1_{50D45251-DFEA-4B7F-A965-C06EE97AE91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1" r:id="rId1"/>
    <sheet name="Cronograma" sheetId="2" r:id="rId2"/>
    <sheet name="Bdi" sheetId="3" r:id="rId3"/>
    <sheet name="Memorial de Cálculo" sheetId="4" r:id="rId4"/>
  </sheets>
  <definedNames>
    <definedName name="_xlnm.Print_Area" localSheetId="1">Cronograma!$A$20:$P$35</definedName>
    <definedName name="_xlnm.Print_Area" localSheetId="0">Orçamento!$A$1:$J$41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I35" i="1"/>
  <c r="J27" i="1" l="1"/>
  <c r="J28" i="1"/>
  <c r="J29" i="1"/>
  <c r="J30" i="1"/>
  <c r="J31" i="1"/>
  <c r="J32" i="1"/>
  <c r="J33" i="1"/>
  <c r="J34" i="1"/>
  <c r="J37" i="1" s="1"/>
  <c r="I34" i="1"/>
  <c r="I33" i="1"/>
  <c r="I32" i="1"/>
  <c r="I31" i="1"/>
  <c r="I30" i="1"/>
  <c r="I29" i="1"/>
  <c r="I28" i="1"/>
  <c r="I27" i="1"/>
  <c r="I26" i="1"/>
  <c r="J26" i="1" s="1"/>
  <c r="I25" i="1" l="1"/>
  <c r="I19" i="1"/>
  <c r="D22" i="3" l="1"/>
  <c r="D35" i="2"/>
  <c r="D33" i="2"/>
  <c r="D32" i="2"/>
  <c r="K33" i="2"/>
  <c r="O33" i="2"/>
  <c r="G32" i="2"/>
  <c r="K32" i="2"/>
  <c r="O32" i="2"/>
  <c r="G33" i="2" l="1"/>
  <c r="I23" i="1" l="1"/>
  <c r="J23" i="1" s="1"/>
  <c r="I18" i="1"/>
  <c r="J18" i="1" s="1"/>
  <c r="I16" i="1"/>
  <c r="J16" i="1" s="1"/>
  <c r="I24" i="1" l="1"/>
  <c r="J24" i="1" s="1"/>
  <c r="I22" i="1"/>
  <c r="I21" i="1"/>
  <c r="I20" i="1"/>
  <c r="J19" i="1"/>
  <c r="J25" i="1"/>
  <c r="I15" i="1"/>
  <c r="I17" i="1"/>
  <c r="J22" i="1" l="1"/>
  <c r="J21" i="1"/>
  <c r="J20" i="1" l="1"/>
  <c r="J17" i="1"/>
  <c r="J15" i="1"/>
  <c r="I14" i="1"/>
  <c r="J14" i="1" s="1"/>
  <c r="K31" i="2" l="1"/>
  <c r="K35" i="2" s="1"/>
  <c r="I35" i="2" s="1"/>
  <c r="G31" i="2"/>
  <c r="O31" i="2"/>
  <c r="O35" i="2" s="1"/>
  <c r="M35" i="2" s="1"/>
  <c r="D31" i="2"/>
  <c r="G35" i="2" l="1"/>
  <c r="E35" i="2" s="1"/>
  <c r="H35" i="2" l="1"/>
  <c r="L35" i="2" l="1"/>
  <c r="P35" i="2"/>
</calcChain>
</file>

<file path=xl/sharedStrings.xml><?xml version="1.0" encoding="utf-8"?>
<sst xmlns="http://schemas.openxmlformats.org/spreadsheetml/2006/main" count="197" uniqueCount="149">
  <si>
    <t>PLANILHA ORÇAMENTÁRIA</t>
  </si>
  <si>
    <t>Cidade:</t>
  </si>
  <si>
    <t>Rodeio</t>
  </si>
  <si>
    <t>Rua:</t>
  </si>
  <si>
    <t>Bairro:</t>
  </si>
  <si>
    <t>Elaborado:</t>
  </si>
  <si>
    <t>BDI:</t>
  </si>
  <si>
    <t>Código</t>
  </si>
  <si>
    <t>Item</t>
  </si>
  <si>
    <t>Serviço</t>
  </si>
  <si>
    <t>Fonte</t>
  </si>
  <si>
    <t>Unidade</t>
  </si>
  <si>
    <t>Quantidade</t>
  </si>
  <si>
    <t>Preço unit</t>
  </si>
  <si>
    <t>Total (R$)</t>
  </si>
  <si>
    <t>s/ BDI</t>
  </si>
  <si>
    <t>c/ BDI</t>
  </si>
  <si>
    <t>1.1</t>
  </si>
  <si>
    <t>SINAPI</t>
  </si>
  <si>
    <t>TOTAL GERAL</t>
  </si>
  <si>
    <t>1.2</t>
  </si>
  <si>
    <t>1.3</t>
  </si>
  <si>
    <t>Centro</t>
  </si>
  <si>
    <t>Descrição so Serviços</t>
  </si>
  <si>
    <t>Valor dos Serviço</t>
  </si>
  <si>
    <t>Peso           ( % )</t>
  </si>
  <si>
    <t>Simples          ( % )</t>
  </si>
  <si>
    <t>Acumulado ( % )</t>
  </si>
  <si>
    <t>Simples ( R$ )</t>
  </si>
  <si>
    <t>Acumulado               ( R$ )</t>
  </si>
  <si>
    <t xml:space="preserve">Rua: </t>
  </si>
  <si>
    <t>1.4</t>
  </si>
  <si>
    <t>Data Base</t>
  </si>
  <si>
    <t>1.5</t>
  </si>
  <si>
    <t>1.6</t>
  </si>
  <si>
    <t>1.7</t>
  </si>
  <si>
    <t>1.9</t>
  </si>
  <si>
    <t>90 dias</t>
  </si>
  <si>
    <r>
      <t xml:space="preserve">CRONOGRAMA FÍSICO FINANCEIRO - </t>
    </r>
    <r>
      <rPr>
        <sz val="12"/>
        <rFont val="Tahoma"/>
        <family val="2"/>
      </rPr>
      <t>ATUALIZAÇÃO DE QUANTIDADES</t>
    </r>
  </si>
  <si>
    <t>30 dias</t>
  </si>
  <si>
    <t>60 dias</t>
  </si>
  <si>
    <t>Barão do rio Branco</t>
  </si>
  <si>
    <t>m</t>
  </si>
  <si>
    <t>unid</t>
  </si>
  <si>
    <t xml:space="preserve">PLANILHA ORÇAMENTARIA </t>
  </si>
  <si>
    <t>(M²)</t>
  </si>
  <si>
    <t>HIDRAULICA</t>
  </si>
  <si>
    <t>ELÉTRICA</t>
  </si>
  <si>
    <t>1.10</t>
  </si>
  <si>
    <t>1.11</t>
  </si>
  <si>
    <t>1.12</t>
  </si>
  <si>
    <t>m²</t>
  </si>
  <si>
    <t>TOTAL</t>
  </si>
  <si>
    <t>1.8</t>
  </si>
  <si>
    <t>DATA 22/11/2021</t>
  </si>
  <si>
    <t>ESTRUTURA</t>
  </si>
  <si>
    <t>ESRUTURA</t>
  </si>
  <si>
    <t>PREFEITURA MUNICIPAL DE RODEIO</t>
  </si>
  <si>
    <t>SECRETARIA MUNICIPAL DE OBRAS</t>
  </si>
  <si>
    <t>PLANILHA DE COMPOSIÇÃO DE BDI (Conforme TCU)</t>
  </si>
  <si>
    <t>(Bonificação e Despesas Indiretas)</t>
  </si>
  <si>
    <t>Item Componente do BDI</t>
  </si>
  <si>
    <t>Projeto (%)</t>
  </si>
  <si>
    <t>Seguro (S) e Garantia (G)</t>
  </si>
  <si>
    <t>Risco (R)</t>
  </si>
  <si>
    <t>Despesas Financeiras (DF)</t>
  </si>
  <si>
    <t>Administração Central (AC)</t>
  </si>
  <si>
    <t>Lucro (L)</t>
  </si>
  <si>
    <r>
      <t xml:space="preserve">Tributos ( </t>
    </r>
    <r>
      <rPr>
        <sz val="10"/>
        <rFont val="Times New Roman"/>
        <family val="1"/>
      </rPr>
      <t xml:space="preserve">I </t>
    </r>
    <r>
      <rPr>
        <sz val="10"/>
        <rFont val="Arial"/>
        <family val="2"/>
      </rPr>
      <t>)</t>
    </r>
  </si>
  <si>
    <t>BDI (Total)</t>
  </si>
  <si>
    <t>Fórmula do TCU:</t>
  </si>
  <si>
    <t>{[</t>
  </si>
  <si>
    <r>
      <t>]</t>
    </r>
    <r>
      <rPr>
        <sz val="10"/>
        <rFont val="Arial"/>
        <family val="2"/>
      </rPr>
      <t xml:space="preserve"> - 1</t>
    </r>
    <r>
      <rPr>
        <sz val="28"/>
        <rFont val="Arial"/>
        <family val="2"/>
      </rPr>
      <t>}</t>
    </r>
    <r>
      <rPr>
        <sz val="10"/>
        <rFont val="Arial"/>
        <family val="2"/>
      </rPr>
      <t xml:space="preserve"> x100</t>
    </r>
  </si>
  <si>
    <t xml:space="preserve">BDI   =    </t>
  </si>
  <si>
    <t>( 1 + AC/100 + R/100 + SG/100) x ( 1+ DF/100 ) x ( 1+ L/100 )</t>
  </si>
  <si>
    <r>
      <t xml:space="preserve"> ( 1 - </t>
    </r>
    <r>
      <rPr>
        <sz val="10"/>
        <rFont val="Times New Roman"/>
        <family val="1"/>
      </rPr>
      <t>I</t>
    </r>
    <r>
      <rPr>
        <sz val="10"/>
        <rFont val="Arial"/>
      </rPr>
      <t>/100)</t>
    </r>
  </si>
  <si>
    <t>Onde:</t>
  </si>
  <si>
    <t>AC = Taxa de Rateio da Administração Central;</t>
  </si>
  <si>
    <t>DF = Taxa de Despesas Financeiras;</t>
  </si>
  <si>
    <t>R = Taxa de Risco</t>
  </si>
  <si>
    <t>SG = Taxa de Seguro (S) e Garantia do Empreendimento (G)</t>
  </si>
  <si>
    <t>L = Taxa de Lucro;</t>
  </si>
  <si>
    <r>
      <t>I</t>
    </r>
    <r>
      <rPr>
        <sz val="10"/>
        <rFont val="Arial"/>
      </rPr>
      <t xml:space="preserve"> = Taxa de Tributos. (PIS=0,65%; COFINS=3%; ISS=0,9%; Contribuição Previdenciaria= 4,5%)</t>
    </r>
  </si>
  <si>
    <t>BDI - COM Desoneração = [(1+AC+S+G+R)X(1+DF)X(1+L)/(1-I1-I2-I3)]-1</t>
  </si>
  <si>
    <r>
      <t xml:space="preserve">Portanto, o </t>
    </r>
    <r>
      <rPr>
        <b/>
        <sz val="12"/>
        <rFont val="Arial"/>
        <family val="2"/>
      </rPr>
      <t xml:space="preserve">BDI </t>
    </r>
    <r>
      <rPr>
        <sz val="12"/>
        <rFont val="Arial"/>
        <family val="2"/>
      </rPr>
      <t xml:space="preserve">adotado pelo Munícipio de Rodeio é de </t>
    </r>
    <r>
      <rPr>
        <b/>
        <sz val="12"/>
        <rFont val="Arial"/>
        <family val="2"/>
      </rPr>
      <t>22,00%</t>
    </r>
  </si>
  <si>
    <t xml:space="preserve">     </t>
  </si>
  <si>
    <t>REFORMA PORTAL DA CIDADE</t>
  </si>
  <si>
    <t>Govenador Ivo Silveira Rod Sc 110)</t>
  </si>
  <si>
    <t>Gloria</t>
  </si>
  <si>
    <t>1 Pintura do predio existente</t>
  </si>
  <si>
    <t>2 Troca e reforma da cobertura</t>
  </si>
  <si>
    <t>Externa 4m de largura x 8.65m de altura total x 8 faces = 276,8m² de pintura</t>
  </si>
  <si>
    <t>Interna 4de lagura x 4 de altura x 8 faces = 128,00m² de pintura</t>
  </si>
  <si>
    <t>Total</t>
  </si>
  <si>
    <t>404,80m²</t>
  </si>
  <si>
    <t>Portal 11,00m x 2,00 x 2 faces = 44,00m²</t>
  </si>
  <si>
    <t>Tore 01 6x4,50x4faces = 108,00m²</t>
  </si>
  <si>
    <t>Tore 02 6x3,5x4 = 84,00m²</t>
  </si>
  <si>
    <t>3 Cortinas</t>
  </si>
  <si>
    <t>7 Janelas x 1,40x2,60 Tamanho da cortina = 25,50m² cortina</t>
  </si>
  <si>
    <t>4 Floreira com irrigação</t>
  </si>
  <si>
    <t>7 Janelas x 1,40 lagura da floreira 9,8m lineares</t>
  </si>
  <si>
    <t>5 Reforma janelas</t>
  </si>
  <si>
    <t>7 Janelas na dimenção de 1,00m x 2,30m x 7 unidades = 16,10m²</t>
  </si>
  <si>
    <t xml:space="preserve">6 Climatização </t>
  </si>
  <si>
    <t>2 Salas = 2 Ar condicionados de 9.000 Btus</t>
  </si>
  <si>
    <t xml:space="preserve">7 Piso esterno </t>
  </si>
  <si>
    <t xml:space="preserve">128,00m² área tirada em projeto </t>
  </si>
  <si>
    <t>8 Limpeza</t>
  </si>
  <si>
    <t>196,00m² de limpeza</t>
  </si>
  <si>
    <t>Memorial de Cálculo</t>
  </si>
  <si>
    <t>Obra: REFORMA PORTAL DE RODEIO</t>
  </si>
  <si>
    <t>Local: Rua Gov. Ivo Silveira (Sc 110), BAIRRO, Gloria, RODEIO - SC.</t>
  </si>
  <si>
    <t xml:space="preserve">APLICAÇÃO MANUAL DE PINTURA COM TINTA TEXTURIZADA ACRÍLICA </t>
  </si>
  <si>
    <t>REMOÇÃO DE TELHAS DE FIBROCIMENTO, METÁLICA E CERÂMICA, DE FORMA MECANIZADA, COM USO DE GUINDASTE, SEM REAPROVEITAMENTO</t>
  </si>
  <si>
    <t>TELHAMENTO COM TELHA DE AÇO/ALUMÍNIO E = 0,5 MM</t>
  </si>
  <si>
    <t>CUMEEIRA PARA TELHA DE AÇO/ALUMÍNIO E = 0,5 MM</t>
  </si>
  <si>
    <t>CORTINA EM BLACKOUT COM ARGOLAS</t>
  </si>
  <si>
    <t>Orçado</t>
  </si>
  <si>
    <t>FLOREIRA DE JANELA EM CONCRETO 1,00 X 0,30 X 0,30</t>
  </si>
  <si>
    <t>UNID</t>
  </si>
  <si>
    <t>Kit Irrigação Completo Gotejamento P Horta Ou Vasos-15 Vasos</t>
  </si>
  <si>
    <t>LIMPEZA DE JANELA</t>
  </si>
  <si>
    <t xml:space="preserve"> AR CONDICIONADO SPLIT 9000BTUS</t>
  </si>
  <si>
    <t>PINTURA DE PISO COM TINTA ACRÍLICA, APLICAÇÃO MANUAL, 3 DEMÃOS, INCLUSO FUNDO PREPARADOR</t>
  </si>
  <si>
    <t>Conjunto de Letras Caixa Galvanizado Pintado com Iluminação indireta em Módulos de LED</t>
  </si>
  <si>
    <t>LIMPEZA</t>
  </si>
  <si>
    <t>1.13</t>
  </si>
  <si>
    <t>MANGUEIRA CORRUGADA 3/4 POL CINZA</t>
  </si>
  <si>
    <t>DISJUNTOR DIN MONOFASICO 10A</t>
  </si>
  <si>
    <t>CABO FLEX 750V 2,50MM2 PRETO</t>
  </si>
  <si>
    <t>CABO FLEX 750V 2,50MM2 AZUL</t>
  </si>
  <si>
    <t>CABO COBRE 0,6/1KV EPR 6,00MM2 PRETO</t>
  </si>
  <si>
    <t>CABO COBRE 0,6/1KV EPR 6,00MM2 ZUL</t>
  </si>
  <si>
    <t>REFLETOR LED SLIM TECH 50W 3000K BIVOLT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</si>
  <si>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</si>
  <si>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</si>
  <si>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</si>
  <si>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</si>
  <si>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</si>
  <si>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</si>
  <si>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</si>
  <si>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</si>
  <si>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</si>
  <si>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MT</t>
  </si>
  <si>
    <t>PC</t>
  </si>
  <si>
    <t xml:space="preserve">SISTEMA SOLAR FOTOVOLTAICO DE 3,6 kWp </t>
  </si>
  <si>
    <t>REFLETOR LED ULTRAFINO SLIM 100W VERDE E VERMELHO</t>
  </si>
  <si>
    <t>REFLETOR LED SLIM TECH 50W BIV LUZ VERDE E VERMELHO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</si>
</sst>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 &quot;#,##0.00"/>
    <numFmt numFmtId="165" formatCode="_-[$R$-416]\ * #,##0.00_-;\-[$R$-416]\ * #,##0.00_-;_-[$R$-416]\ * &quot;-&quot;??_-;_-@_-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8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b/>
      <i/>
      <sz val="8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Tahoma"/>
      <family val="2"/>
    </font>
    <font>
      <sz val="10"/>
      <name val="MS Sans Serif"/>
      <family val="2"/>
    </font>
    <font>
      <b/>
      <sz val="14"/>
      <name val="Arial"/>
      <family val="2"/>
    </font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28"/>
      <name val="Arial Narrow"/>
      <family val="2"/>
    </font>
    <font>
      <sz val="28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2" fillId="0" borderId="0"/>
    <xf numFmtId="0" fontId="32" fillId="0" borderId="0"/>
  </cellStyleXfs>
  <cellXfs count="22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4" fontId="8" fillId="2" borderId="0" xfId="0" applyNumberFormat="1" applyFont="1" applyFill="1" applyBorder="1" applyAlignment="1">
      <alignment horizontal="left"/>
    </xf>
    <xf numFmtId="10" fontId="8" fillId="2" borderId="0" xfId="0" applyNumberFormat="1" applyFont="1" applyFill="1" applyBorder="1" applyAlignment="1">
      <alignment horizontal="left"/>
    </xf>
    <xf numFmtId="4" fontId="11" fillId="3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44" fontId="1" fillId="0" borderId="9" xfId="0" applyNumberFormat="1" applyFont="1" applyBorder="1"/>
    <xf numFmtId="0" fontId="12" fillId="0" borderId="3" xfId="0" applyFont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15" fillId="2" borderId="0" xfId="0" applyFont="1" applyFill="1" applyBorder="1" applyAlignment="1">
      <alignment horizontal="left"/>
    </xf>
    <xf numFmtId="0" fontId="11" fillId="2" borderId="0" xfId="0" applyFont="1" applyFill="1" applyBorder="1"/>
    <xf numFmtId="14" fontId="15" fillId="2" borderId="0" xfId="0" applyNumberFormat="1" applyFont="1" applyFill="1" applyBorder="1" applyAlignment="1">
      <alignment horizontal="left"/>
    </xf>
    <xf numFmtId="0" fontId="15" fillId="2" borderId="0" xfId="0" applyFont="1" applyFill="1" applyBorder="1"/>
    <xf numFmtId="0" fontId="11" fillId="2" borderId="13" xfId="0" applyFont="1" applyFill="1" applyBorder="1" applyAlignment="1"/>
    <xf numFmtId="10" fontId="17" fillId="3" borderId="14" xfId="0" applyNumberFormat="1" applyFont="1" applyFill="1" applyBorder="1" applyAlignment="1">
      <alignment horizontal="center" vertical="center" wrapText="1"/>
    </xf>
    <xf numFmtId="4" fontId="17" fillId="3" borderId="14" xfId="0" applyNumberFormat="1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horizontal="right" vertical="center" wrapText="1"/>
    </xf>
    <xf numFmtId="10" fontId="16" fillId="0" borderId="11" xfId="0" applyNumberFormat="1" applyFont="1" applyBorder="1" applyAlignment="1">
      <alignment horizontal="center" vertical="center" wrapText="1"/>
    </xf>
    <xf numFmtId="4" fontId="16" fillId="0" borderId="11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/>
    </xf>
    <xf numFmtId="164" fontId="15" fillId="0" borderId="5" xfId="0" applyNumberFormat="1" applyFont="1" applyBorder="1" applyAlignment="1">
      <alignment horizontal="right" vertical="center"/>
    </xf>
    <xf numFmtId="10" fontId="15" fillId="0" borderId="4" xfId="0" applyNumberFormat="1" applyFont="1" applyBorder="1" applyAlignment="1">
      <alignment vertical="center"/>
    </xf>
    <xf numFmtId="10" fontId="15" fillId="4" borderId="4" xfId="0" applyNumberFormat="1" applyFont="1" applyFill="1" applyBorder="1" applyAlignment="1">
      <alignment vertical="center"/>
    </xf>
    <xf numFmtId="164" fontId="15" fillId="4" borderId="4" xfId="0" applyNumberFormat="1" applyFont="1" applyFill="1" applyBorder="1" applyAlignment="1">
      <alignment vertical="center"/>
    </xf>
    <xf numFmtId="164" fontId="15" fillId="0" borderId="4" xfId="0" applyNumberFormat="1" applyFont="1" applyBorder="1" applyAlignment="1">
      <alignment horizontal="right" vertical="center"/>
    </xf>
    <xf numFmtId="164" fontId="15" fillId="0" borderId="4" xfId="0" applyNumberFormat="1" applyFont="1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164" fontId="15" fillId="0" borderId="14" xfId="0" applyNumberFormat="1" applyFont="1" applyBorder="1" applyAlignment="1">
      <alignment horizontal="right" vertical="center"/>
    </xf>
    <xf numFmtId="10" fontId="15" fillId="0" borderId="14" xfId="0" applyNumberFormat="1" applyFont="1" applyBorder="1" applyAlignment="1">
      <alignment vertical="center"/>
    </xf>
    <xf numFmtId="164" fontId="15" fillId="0" borderId="14" xfId="0" applyNumberFormat="1" applyFont="1" applyBorder="1" applyAlignment="1">
      <alignment vertical="center"/>
    </xf>
    <xf numFmtId="0" fontId="15" fillId="0" borderId="11" xfId="0" applyFont="1" applyBorder="1" applyAlignment="1">
      <alignment horizontal="justify" vertical="center"/>
    </xf>
    <xf numFmtId="164" fontId="15" fillId="0" borderId="11" xfId="0" applyNumberFormat="1" applyFont="1" applyBorder="1" applyAlignment="1">
      <alignment horizontal="right"/>
    </xf>
    <xf numFmtId="10" fontId="15" fillId="0" borderId="11" xfId="0" applyNumberFormat="1" applyFont="1" applyBorder="1" applyAlignment="1">
      <alignment vertical="center"/>
    </xf>
    <xf numFmtId="10" fontId="15" fillId="0" borderId="11" xfId="0" applyNumberFormat="1" applyFont="1" applyBorder="1"/>
    <xf numFmtId="164" fontId="15" fillId="0" borderId="11" xfId="0" applyNumberFormat="1" applyFont="1" applyBorder="1"/>
    <xf numFmtId="164" fontId="11" fillId="3" borderId="5" xfId="0" applyNumberFormat="1" applyFont="1" applyFill="1" applyBorder="1" applyAlignment="1">
      <alignment horizontal="center" vertical="center"/>
    </xf>
    <xf numFmtId="10" fontId="11" fillId="3" borderId="5" xfId="0" applyNumberFormat="1" applyFont="1" applyFill="1" applyBorder="1" applyAlignment="1">
      <alignment horizontal="center" vertical="center"/>
    </xf>
    <xf numFmtId="14" fontId="15" fillId="2" borderId="0" xfId="1" applyNumberFormat="1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4" xfId="0" applyFont="1" applyBorder="1"/>
    <xf numFmtId="44" fontId="19" fillId="0" borderId="9" xfId="0" applyNumberFormat="1" applyFont="1" applyBorder="1"/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17" fontId="19" fillId="0" borderId="4" xfId="0" applyNumberFormat="1" applyFont="1" applyBorder="1" applyAlignment="1">
      <alignment horizontal="center"/>
    </xf>
    <xf numFmtId="2" fontId="19" fillId="0" borderId="4" xfId="0" applyNumberFormat="1" applyFont="1" applyBorder="1"/>
    <xf numFmtId="44" fontId="19" fillId="0" borderId="4" xfId="0" applyNumberFormat="1" applyFont="1" applyBorder="1"/>
    <xf numFmtId="44" fontId="19" fillId="0" borderId="4" xfId="0" applyNumberFormat="1" applyFont="1" applyFill="1" applyBorder="1"/>
    <xf numFmtId="0" fontId="19" fillId="0" borderId="4" xfId="0" applyFont="1" applyBorder="1" applyAlignment="1">
      <alignment wrapText="1"/>
    </xf>
    <xf numFmtId="0" fontId="11" fillId="3" borderId="4" xfId="0" applyFont="1" applyFill="1" applyBorder="1" applyAlignment="1">
      <alignment horizontal="center" vertical="center"/>
    </xf>
    <xf numFmtId="0" fontId="0" fillId="0" borderId="17" xfId="0" applyBorder="1"/>
    <xf numFmtId="0" fontId="0" fillId="0" borderId="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2" borderId="0" xfId="0" applyFill="1" applyBorder="1"/>
    <xf numFmtId="14" fontId="0" fillId="0" borderId="0" xfId="0" applyNumberFormat="1" applyBorder="1"/>
    <xf numFmtId="164" fontId="15" fillId="2" borderId="0" xfId="0" applyNumberFormat="1" applyFont="1" applyFill="1" applyBorder="1" applyAlignment="1">
      <alignment horizontal="right"/>
    </xf>
    <xf numFmtId="10" fontId="15" fillId="2" borderId="0" xfId="0" applyNumberFormat="1" applyFont="1" applyFill="1" applyBorder="1" applyAlignment="1">
      <alignment vertical="center"/>
    </xf>
    <xf numFmtId="0" fontId="1" fillId="2" borderId="15" xfId="0" applyFont="1" applyFill="1" applyBorder="1"/>
    <xf numFmtId="0" fontId="11" fillId="2" borderId="16" xfId="0" applyFont="1" applyFill="1" applyBorder="1" applyAlignment="1"/>
    <xf numFmtId="0" fontId="15" fillId="2" borderId="16" xfId="0" applyFont="1" applyFill="1" applyBorder="1" applyAlignment="1">
      <alignment horizontal="left"/>
    </xf>
    <xf numFmtId="0" fontId="11" fillId="2" borderId="16" xfId="0" applyFont="1" applyFill="1" applyBorder="1"/>
    <xf numFmtId="0" fontId="0" fillId="0" borderId="16" xfId="0" applyBorder="1"/>
    <xf numFmtId="0" fontId="1" fillId="2" borderId="7" xfId="0" applyFont="1" applyFill="1" applyBorder="1"/>
    <xf numFmtId="0" fontId="0" fillId="0" borderId="8" xfId="0" applyBorder="1"/>
    <xf numFmtId="0" fontId="11" fillId="2" borderId="23" xfId="0" applyFont="1" applyFill="1" applyBorder="1" applyAlignment="1"/>
    <xf numFmtId="4" fontId="17" fillId="3" borderId="27" xfId="0" applyNumberFormat="1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4" fontId="16" fillId="0" borderId="25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164" fontId="15" fillId="4" borderId="9" xfId="0" applyNumberFormat="1" applyFont="1" applyFill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164" fontId="15" fillId="0" borderId="9" xfId="0" applyNumberFormat="1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164" fontId="15" fillId="0" borderId="27" xfId="0" applyNumberFormat="1" applyFont="1" applyBorder="1" applyAlignment="1">
      <alignment vertical="center"/>
    </xf>
    <xf numFmtId="0" fontId="15" fillId="0" borderId="22" xfId="0" applyFont="1" applyBorder="1" applyAlignment="1">
      <alignment horizontal="justify" vertical="center"/>
    </xf>
    <xf numFmtId="164" fontId="15" fillId="0" borderId="25" xfId="0" applyNumberFormat="1" applyFont="1" applyBorder="1"/>
    <xf numFmtId="164" fontId="11" fillId="3" borderId="6" xfId="0" applyNumberFormat="1" applyFont="1" applyFill="1" applyBorder="1" applyAlignment="1">
      <alignment horizontal="center" vertical="center"/>
    </xf>
    <xf numFmtId="0" fontId="0" fillId="0" borderId="20" xfId="0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8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19" fillId="0" borderId="4" xfId="0" applyFont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/>
    <xf numFmtId="164" fontId="1" fillId="2" borderId="0" xfId="0" applyNumberFormat="1" applyFont="1" applyFill="1" applyAlignment="1">
      <alignment horizontal="right"/>
    </xf>
    <xf numFmtId="10" fontId="1" fillId="2" borderId="0" xfId="0" applyNumberFormat="1" applyFont="1" applyFill="1" applyAlignment="1">
      <alignment vertical="center"/>
    </xf>
    <xf numFmtId="10" fontId="1" fillId="2" borderId="0" xfId="0" applyNumberFormat="1" applyFont="1" applyFill="1"/>
    <xf numFmtId="4" fontId="1" fillId="2" borderId="0" xfId="0" applyNumberFormat="1" applyFont="1" applyFill="1"/>
    <xf numFmtId="4" fontId="11" fillId="2" borderId="0" xfId="0" applyNumberFormat="1" applyFont="1" applyFill="1" applyBorder="1" applyAlignment="1">
      <alignment horizontal="left"/>
    </xf>
    <xf numFmtId="4" fontId="15" fillId="2" borderId="0" xfId="0" applyNumberFormat="1" applyFont="1" applyFill="1"/>
    <xf numFmtId="10" fontId="15" fillId="2" borderId="0" xfId="0" applyNumberFormat="1" applyFont="1" applyFill="1"/>
    <xf numFmtId="14" fontId="11" fillId="2" borderId="0" xfId="0" applyNumberFormat="1" applyFont="1" applyFill="1" applyBorder="1"/>
    <xf numFmtId="164" fontId="15" fillId="2" borderId="0" xfId="0" applyNumberFormat="1" applyFont="1" applyFill="1" applyAlignment="1">
      <alignment horizontal="right"/>
    </xf>
    <xf numFmtId="10" fontId="15" fillId="2" borderId="0" xfId="0" applyNumberFormat="1" applyFont="1" applyFill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10" xfId="0" applyFont="1" applyBorder="1" applyAlignment="1">
      <alignment horizontal="justify" vertical="center"/>
    </xf>
    <xf numFmtId="4" fontId="15" fillId="0" borderId="11" xfId="0" applyNumberFormat="1" applyFont="1" applyBorder="1"/>
    <xf numFmtId="4" fontId="15" fillId="0" borderId="12" xfId="0" applyNumberFormat="1" applyFont="1" applyBorder="1"/>
    <xf numFmtId="0" fontId="15" fillId="2" borderId="0" xfId="0" applyFont="1" applyFill="1" applyBorder="1" applyAlignment="1">
      <alignment horizontal="justify" vertical="center"/>
    </xf>
    <xf numFmtId="0" fontId="18" fillId="0" borderId="2" xfId="0" applyFont="1" applyBorder="1"/>
    <xf numFmtId="44" fontId="18" fillId="0" borderId="9" xfId="0" applyNumberFormat="1" applyFont="1" applyBorder="1"/>
    <xf numFmtId="165" fontId="19" fillId="0" borderId="4" xfId="2" applyNumberFormat="1" applyFont="1" applyBorder="1"/>
    <xf numFmtId="165" fontId="18" fillId="0" borderId="4" xfId="2" applyNumberFormat="1" applyFont="1" applyBorder="1"/>
    <xf numFmtId="0" fontId="15" fillId="0" borderId="28" xfId="0" applyFont="1" applyBorder="1" applyAlignment="1">
      <alignment horizontal="center" vertical="center"/>
    </xf>
    <xf numFmtId="0" fontId="25" fillId="2" borderId="0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left"/>
    </xf>
    <xf numFmtId="0" fontId="27" fillId="2" borderId="0" xfId="0" applyFont="1" applyFill="1" applyBorder="1" applyAlignment="1">
      <alignment horizontal="left"/>
    </xf>
    <xf numFmtId="0" fontId="30" fillId="2" borderId="4" xfId="0" applyFont="1" applyFill="1" applyBorder="1" applyAlignment="1">
      <alignment horizontal="center" vertical="center"/>
    </xf>
    <xf numFmtId="0" fontId="30" fillId="2" borderId="29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left" vertical="center"/>
    </xf>
    <xf numFmtId="2" fontId="28" fillId="2" borderId="29" xfId="0" applyNumberFormat="1" applyFont="1" applyFill="1" applyBorder="1" applyAlignment="1">
      <alignment horizontal="center" vertical="center"/>
    </xf>
    <xf numFmtId="2" fontId="28" fillId="2" borderId="0" xfId="0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left" vertical="center"/>
    </xf>
    <xf numFmtId="0" fontId="24" fillId="2" borderId="0" xfId="0" applyFont="1" applyFill="1" applyBorder="1"/>
    <xf numFmtId="0" fontId="28" fillId="2" borderId="0" xfId="0" applyFont="1" applyFill="1" applyBorder="1"/>
    <xf numFmtId="0" fontId="28" fillId="2" borderId="0" xfId="0" applyFont="1" applyFill="1" applyBorder="1" applyAlignment="1">
      <alignment horizontal="left" vertical="center"/>
    </xf>
    <xf numFmtId="0" fontId="28" fillId="2" borderId="30" xfId="0" applyFont="1" applyFill="1" applyBorder="1" applyAlignment="1">
      <alignment horizontal="left" vertical="center"/>
    </xf>
    <xf numFmtId="0" fontId="24" fillId="2" borderId="31" xfId="0" applyFont="1" applyFill="1" applyBorder="1"/>
    <xf numFmtId="0" fontId="28" fillId="2" borderId="31" xfId="0" applyFont="1" applyFill="1" applyBorder="1"/>
    <xf numFmtId="0" fontId="24" fillId="2" borderId="28" xfId="0" applyFont="1" applyFill="1" applyBorder="1"/>
    <xf numFmtId="0" fontId="24" fillId="2" borderId="13" xfId="0" applyFont="1" applyFill="1" applyBorder="1"/>
    <xf numFmtId="0" fontId="28" fillId="2" borderId="13" xfId="0" applyFont="1" applyFill="1" applyBorder="1"/>
    <xf numFmtId="0" fontId="34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24" fillId="2" borderId="11" xfId="0" applyFont="1" applyFill="1" applyBorder="1"/>
    <xf numFmtId="0" fontId="34" fillId="2" borderId="11" xfId="0" applyFont="1" applyFill="1" applyBorder="1" applyAlignment="1">
      <alignment horizontal="center" vertical="center"/>
    </xf>
    <xf numFmtId="0" fontId="28" fillId="2" borderId="11" xfId="0" applyFont="1" applyFill="1" applyBorder="1"/>
    <xf numFmtId="0" fontId="0" fillId="2" borderId="11" xfId="0" applyFont="1" applyFill="1" applyBorder="1"/>
    <xf numFmtId="0" fontId="33" fillId="2" borderId="11" xfId="0" applyFont="1" applyFill="1" applyBorder="1"/>
    <xf numFmtId="0" fontId="36" fillId="2" borderId="0" xfId="0" applyFont="1" applyFill="1" applyBorder="1"/>
    <xf numFmtId="0" fontId="33" fillId="2" borderId="0" xfId="0" applyFont="1" applyFill="1" applyBorder="1"/>
    <xf numFmtId="0" fontId="25" fillId="2" borderId="0" xfId="0" applyFont="1" applyFill="1" applyBorder="1"/>
    <xf numFmtId="0" fontId="28" fillId="2" borderId="33" xfId="0" applyFont="1" applyFill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4" fillId="2" borderId="29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center"/>
    </xf>
    <xf numFmtId="0" fontId="31" fillId="2" borderId="33" xfId="0" applyFont="1" applyFill="1" applyBorder="1" applyAlignment="1">
      <alignment horizontal="center"/>
    </xf>
    <xf numFmtId="0" fontId="31" fillId="2" borderId="33" xfId="0" applyFont="1" applyFill="1" applyBorder="1" applyAlignment="1">
      <alignment horizontal="center" vertical="center" wrapText="1"/>
    </xf>
    <xf numFmtId="0" fontId="27" fillId="2" borderId="29" xfId="4" applyFont="1" applyFill="1" applyBorder="1" applyAlignment="1">
      <alignment horizontal="center" vertical="center"/>
    </xf>
    <xf numFmtId="0" fontId="28" fillId="2" borderId="29" xfId="4" applyFont="1" applyFill="1" applyBorder="1" applyAlignment="1">
      <alignment horizontal="center" vertical="center"/>
    </xf>
    <xf numFmtId="164" fontId="31" fillId="2" borderId="33" xfId="0" applyNumberFormat="1" applyFont="1" applyFill="1" applyBorder="1" applyAlignment="1">
      <alignment horizontal="center" vertical="center" wrapText="1"/>
    </xf>
    <xf numFmtId="0" fontId="24" fillId="2" borderId="29" xfId="0" applyFont="1" applyFill="1" applyBorder="1"/>
    <xf numFmtId="0" fontId="28" fillId="2" borderId="33" xfId="0" applyFont="1" applyFill="1" applyBorder="1"/>
    <xf numFmtId="0" fontId="37" fillId="2" borderId="13" xfId="0" applyFont="1" applyFill="1" applyBorder="1"/>
    <xf numFmtId="0" fontId="24" fillId="2" borderId="34" xfId="0" applyFont="1" applyFill="1" applyBorder="1"/>
    <xf numFmtId="0" fontId="0" fillId="0" borderId="15" xfId="0" applyBorder="1"/>
    <xf numFmtId="0" fontId="38" fillId="0" borderId="16" xfId="0" applyFont="1" applyBorder="1"/>
    <xf numFmtId="0" fontId="38" fillId="0" borderId="15" xfId="0" applyFont="1" applyBorder="1"/>
    <xf numFmtId="0" fontId="0" fillId="0" borderId="0" xfId="0" applyFont="1" applyAlignment="1">
      <alignment vertical="center" wrapText="1"/>
    </xf>
    <xf numFmtId="0" fontId="12" fillId="0" borderId="4" xfId="0" applyFont="1" applyBorder="1" applyAlignment="1">
      <alignment horizontal="left"/>
    </xf>
    <xf numFmtId="0" fontId="6" fillId="2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164" fontId="16" fillId="3" borderId="4" xfId="0" applyNumberFormat="1" applyFont="1" applyFill="1" applyBorder="1" applyAlignment="1">
      <alignment horizontal="center" vertical="center" wrapText="1"/>
    </xf>
    <xf numFmtId="164" fontId="16" fillId="3" borderId="14" xfId="0" applyNumberFormat="1" applyFont="1" applyFill="1" applyBorder="1" applyAlignment="1">
      <alignment horizontal="center" vertical="center" wrapText="1"/>
    </xf>
    <xf numFmtId="10" fontId="16" fillId="3" borderId="4" xfId="0" applyNumberFormat="1" applyFont="1" applyFill="1" applyBorder="1" applyAlignment="1">
      <alignment horizontal="center" vertical="center" wrapText="1"/>
    </xf>
    <xf numFmtId="10" fontId="16" fillId="3" borderId="1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16" fillId="3" borderId="25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10" fontId="16" fillId="3" borderId="5" xfId="0" applyNumberFormat="1" applyFont="1" applyFill="1" applyBorder="1" applyAlignment="1">
      <alignment horizontal="center" vertical="center" wrapText="1"/>
    </xf>
    <xf numFmtId="2" fontId="28" fillId="2" borderId="10" xfId="0" applyNumberFormat="1" applyFont="1" applyFill="1" applyBorder="1" applyAlignment="1">
      <alignment horizontal="center" vertical="center"/>
    </xf>
    <xf numFmtId="2" fontId="28" fillId="2" borderId="11" xfId="0" applyNumberFormat="1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23" fillId="2" borderId="29" xfId="3" applyFont="1" applyFill="1" applyBorder="1" applyAlignment="1">
      <alignment horizontal="center" vertical="center"/>
    </xf>
    <xf numFmtId="0" fontId="23" fillId="2" borderId="0" xfId="3" applyFont="1" applyFill="1" applyBorder="1" applyAlignment="1">
      <alignment horizontal="center" vertical="center"/>
    </xf>
    <xf numFmtId="0" fontId="23" fillId="2" borderId="33" xfId="3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 wrapText="1"/>
    </xf>
    <xf numFmtId="2" fontId="27" fillId="2" borderId="10" xfId="0" applyNumberFormat="1" applyFont="1" applyFill="1" applyBorder="1" applyAlignment="1">
      <alignment horizontal="center" vertical="center"/>
    </xf>
    <xf numFmtId="2" fontId="27" fillId="2" borderId="11" xfId="0" applyNumberFormat="1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28" fillId="2" borderId="33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right" vertical="center"/>
    </xf>
    <xf numFmtId="0" fontId="0" fillId="2" borderId="19" xfId="0" applyFont="1" applyFill="1" applyBorder="1" applyAlignment="1">
      <alignment horizontal="center"/>
    </xf>
    <xf numFmtId="0" fontId="24" fillId="2" borderId="19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</cellXfs>
  <cellStyles count="5">
    <cellStyle name="Moeda" xfId="2" builtinId="4"/>
    <cellStyle name="Normal" xfId="0" builtinId="0"/>
    <cellStyle name="Normal_Equipes_Supervisao_Mensal_18_meses" xfId="3" xr:uid="{8AE16400-A4E1-4CF6-8CF0-58AF67B5E92D}"/>
    <cellStyle name="Normal_Plan1" xfId="4" xr:uid="{08FECE7A-DA69-44D6-9CD7-618CF64E3363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19050</xdr:rowOff>
    </xdr:from>
    <xdr:to>
      <xdr:col>2</xdr:col>
      <xdr:colOff>962025</xdr:colOff>
      <xdr:row>6</xdr:row>
      <xdr:rowOff>161925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3B6939D3-1246-4FFA-B642-EAD459F1A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9050"/>
          <a:ext cx="12858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topLeftCell="A16" zoomScale="110" zoomScaleNormal="110" zoomScaleSheetLayoutView="110" workbookViewId="0">
      <selection activeCell="M33" sqref="M33"/>
    </sheetView>
  </sheetViews>
  <sheetFormatPr defaultRowHeight="15" x14ac:dyDescent="0.25"/>
  <cols>
    <col min="1" max="1" width="14" customWidth="1"/>
    <col min="2" max="2" width="15.140625" bestFit="1" customWidth="1"/>
    <col min="3" max="3" width="94.85546875" customWidth="1"/>
    <col min="4" max="4" width="13" customWidth="1"/>
    <col min="5" max="5" width="11.140625" customWidth="1"/>
    <col min="6" max="6" width="9" customWidth="1"/>
    <col min="7" max="7" width="11.5703125" customWidth="1"/>
    <col min="8" max="8" width="12.7109375" bestFit="1" customWidth="1"/>
    <col min="9" max="9" width="12.42578125" bestFit="1" customWidth="1"/>
    <col min="10" max="10" width="20.42578125" bestFit="1" customWidth="1"/>
  </cols>
  <sheetData>
    <row r="1" spans="1:10" ht="15.75" x14ac:dyDescent="0.25">
      <c r="A1" s="1"/>
      <c r="B1" s="2"/>
      <c r="C1" s="2"/>
      <c r="D1" s="2"/>
      <c r="E1" s="3"/>
      <c r="F1" s="2"/>
      <c r="G1" s="1"/>
      <c r="H1" s="4"/>
      <c r="I1" s="5"/>
      <c r="J1" s="6"/>
    </row>
    <row r="2" spans="1:10" ht="15.75" x14ac:dyDescent="0.25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0" ht="15.75" x14ac:dyDescent="0.25">
      <c r="A3" s="7" t="s">
        <v>1</v>
      </c>
      <c r="B3" s="8" t="s">
        <v>2</v>
      </c>
      <c r="C3" s="9"/>
      <c r="D3" s="50"/>
      <c r="E3" s="10"/>
      <c r="F3" s="9"/>
      <c r="G3" s="9"/>
      <c r="H3" s="11"/>
      <c r="I3" s="11"/>
      <c r="J3" s="9"/>
    </row>
    <row r="4" spans="1:10" ht="15.75" x14ac:dyDescent="0.25">
      <c r="A4" s="7" t="s">
        <v>3</v>
      </c>
      <c r="B4" s="8" t="s">
        <v>87</v>
      </c>
      <c r="C4" s="9" t="s">
        <v>86</v>
      </c>
      <c r="D4" s="50"/>
      <c r="E4" s="10"/>
      <c r="F4" s="9"/>
      <c r="G4" s="9"/>
      <c r="H4" s="11"/>
      <c r="I4" s="11"/>
      <c r="J4" s="9"/>
    </row>
    <row r="5" spans="1:10" ht="15.75" x14ac:dyDescent="0.25">
      <c r="A5" s="7" t="s">
        <v>4</v>
      </c>
      <c r="B5" s="8" t="s">
        <v>88</v>
      </c>
      <c r="C5" s="9"/>
      <c r="D5" s="50"/>
      <c r="E5" s="10"/>
      <c r="F5" s="9"/>
      <c r="G5" s="9"/>
      <c r="H5" s="11"/>
      <c r="I5" s="11"/>
      <c r="J5" s="9"/>
    </row>
    <row r="6" spans="1:10" ht="15.75" x14ac:dyDescent="0.25">
      <c r="A6" s="7" t="s">
        <v>5</v>
      </c>
      <c r="B6" s="12">
        <v>44578</v>
      </c>
      <c r="C6" s="9"/>
      <c r="D6" s="50"/>
      <c r="E6" s="10"/>
      <c r="F6" s="9"/>
      <c r="G6" s="9"/>
      <c r="H6" s="11"/>
      <c r="I6" s="11"/>
      <c r="J6" s="9"/>
    </row>
    <row r="7" spans="1:10" ht="16.5" thickBot="1" x14ac:dyDescent="0.3">
      <c r="A7" s="7" t="s">
        <v>6</v>
      </c>
      <c r="B7" s="13">
        <v>0.22</v>
      </c>
      <c r="C7" s="9"/>
      <c r="D7" s="50"/>
      <c r="E7" s="10"/>
      <c r="F7" s="9"/>
      <c r="G7" s="9"/>
      <c r="H7" s="11"/>
      <c r="I7" s="11"/>
      <c r="J7" s="9"/>
    </row>
    <row r="8" spans="1:10" ht="15.75" x14ac:dyDescent="0.25">
      <c r="A8" s="99"/>
      <c r="B8" s="100"/>
      <c r="C8" s="100"/>
      <c r="D8" s="100"/>
      <c r="E8" s="101"/>
      <c r="F8" s="100"/>
      <c r="G8" s="100"/>
      <c r="H8" s="102"/>
      <c r="I8" s="102"/>
      <c r="J8" s="103"/>
    </row>
    <row r="9" spans="1:10" x14ac:dyDescent="0.25">
      <c r="A9" s="179" t="s">
        <v>7</v>
      </c>
      <c r="B9" s="181" t="s">
        <v>8</v>
      </c>
      <c r="C9" s="182" t="s">
        <v>9</v>
      </c>
      <c r="D9" s="181" t="s">
        <v>10</v>
      </c>
      <c r="E9" s="181" t="s">
        <v>32</v>
      </c>
      <c r="F9" s="182" t="s">
        <v>11</v>
      </c>
      <c r="G9" s="181" t="s">
        <v>12</v>
      </c>
      <c r="H9" s="63" t="s">
        <v>13</v>
      </c>
      <c r="I9" s="63" t="s">
        <v>13</v>
      </c>
      <c r="J9" s="183" t="s">
        <v>14</v>
      </c>
    </row>
    <row r="10" spans="1:10" x14ac:dyDescent="0.25">
      <c r="A10" s="180"/>
      <c r="B10" s="182"/>
      <c r="C10" s="182"/>
      <c r="D10" s="182"/>
      <c r="E10" s="182"/>
      <c r="F10" s="182"/>
      <c r="G10" s="181"/>
      <c r="H10" s="14" t="s">
        <v>15</v>
      </c>
      <c r="I10" s="14" t="s">
        <v>16</v>
      </c>
      <c r="J10" s="183"/>
    </row>
    <row r="11" spans="1:10" x14ac:dyDescent="0.25">
      <c r="A11" s="104"/>
      <c r="B11" s="95"/>
      <c r="C11" s="95"/>
      <c r="D11" s="95"/>
      <c r="E11" s="94"/>
      <c r="F11" s="95"/>
      <c r="G11" s="94"/>
      <c r="H11" s="95"/>
      <c r="I11" s="95"/>
      <c r="J11" s="105"/>
    </row>
    <row r="12" spans="1:10" x14ac:dyDescent="0.25">
      <c r="A12" s="17"/>
      <c r="B12" s="15"/>
      <c r="C12" s="177"/>
      <c r="D12" s="177"/>
      <c r="E12" s="177"/>
      <c r="F12" s="177"/>
      <c r="G12" s="177"/>
      <c r="H12" s="177"/>
      <c r="I12" s="177"/>
      <c r="J12" s="16"/>
    </row>
    <row r="13" spans="1:10" ht="13.5" customHeight="1" x14ac:dyDescent="0.25">
      <c r="A13" s="52"/>
      <c r="B13" s="53">
        <v>1</v>
      </c>
      <c r="C13" s="54" t="s">
        <v>55</v>
      </c>
      <c r="D13" s="54"/>
      <c r="E13" s="96"/>
      <c r="F13" s="96"/>
      <c r="G13" s="96"/>
      <c r="H13" s="96"/>
      <c r="I13" s="96"/>
      <c r="J13" s="55"/>
    </row>
    <row r="14" spans="1:10" ht="15" customHeight="1" x14ac:dyDescent="0.25">
      <c r="A14" s="56">
        <v>88420</v>
      </c>
      <c r="B14" s="57" t="s">
        <v>17</v>
      </c>
      <c r="C14" s="97" t="s">
        <v>113</v>
      </c>
      <c r="D14" s="57" t="s">
        <v>18</v>
      </c>
      <c r="E14" s="58">
        <v>44531</v>
      </c>
      <c r="F14" s="57" t="s">
        <v>51</v>
      </c>
      <c r="G14" s="59">
        <v>404.8</v>
      </c>
      <c r="H14" s="60">
        <v>20.43</v>
      </c>
      <c r="I14" s="123">
        <f>(H14*B7)+H14</f>
        <v>24.924599999999998</v>
      </c>
      <c r="J14" s="55">
        <f t="shared" ref="J14:J20" si="0">I14*G14</f>
        <v>10089.478079999999</v>
      </c>
    </row>
    <row r="15" spans="1:10" ht="27.75" customHeight="1" x14ac:dyDescent="0.25">
      <c r="A15" s="56">
        <v>97649</v>
      </c>
      <c r="B15" s="57" t="s">
        <v>20</v>
      </c>
      <c r="C15" s="62" t="s">
        <v>114</v>
      </c>
      <c r="D15" s="57" t="s">
        <v>18</v>
      </c>
      <c r="E15" s="58">
        <v>44531</v>
      </c>
      <c r="F15" s="57" t="s">
        <v>51</v>
      </c>
      <c r="G15" s="59">
        <v>404.8</v>
      </c>
      <c r="H15" s="60">
        <v>4.08</v>
      </c>
      <c r="I15" s="123">
        <f>(H15*B7)+H15</f>
        <v>4.9775999999999998</v>
      </c>
      <c r="J15" s="55">
        <f>I15*G15</f>
        <v>2014.9324799999999</v>
      </c>
    </row>
    <row r="16" spans="1:10" ht="27.75" customHeight="1" x14ac:dyDescent="0.25">
      <c r="A16" s="56">
        <v>94213</v>
      </c>
      <c r="B16" s="57" t="s">
        <v>21</v>
      </c>
      <c r="C16" s="62" t="s">
        <v>115</v>
      </c>
      <c r="D16" s="57" t="s">
        <v>18</v>
      </c>
      <c r="E16" s="58">
        <v>44531</v>
      </c>
      <c r="F16" s="57" t="s">
        <v>51</v>
      </c>
      <c r="G16" s="59">
        <v>158.5</v>
      </c>
      <c r="H16" s="60">
        <v>95.73</v>
      </c>
      <c r="I16" s="123">
        <f>(H16*B7)+H16</f>
        <v>116.79060000000001</v>
      </c>
      <c r="J16" s="55">
        <f>I16*G16</f>
        <v>18511.310100000002</v>
      </c>
    </row>
    <row r="17" spans="1:10" x14ac:dyDescent="0.25">
      <c r="A17" s="56">
        <v>94451</v>
      </c>
      <c r="B17" s="57" t="s">
        <v>31</v>
      </c>
      <c r="C17" s="62" t="s">
        <v>116</v>
      </c>
      <c r="D17" s="57" t="s">
        <v>18</v>
      </c>
      <c r="E17" s="58">
        <v>44531</v>
      </c>
      <c r="F17" s="57" t="s">
        <v>42</v>
      </c>
      <c r="G17" s="59">
        <v>54.4</v>
      </c>
      <c r="H17" s="60">
        <v>85.18</v>
      </c>
      <c r="I17" s="123">
        <f>(H17*B7)+H17</f>
        <v>103.9196</v>
      </c>
      <c r="J17" s="55">
        <f t="shared" si="0"/>
        <v>5653.22624</v>
      </c>
    </row>
    <row r="18" spans="1:10" x14ac:dyDescent="0.25">
      <c r="A18" s="56" t="s">
        <v>118</v>
      </c>
      <c r="B18" s="57" t="s">
        <v>33</v>
      </c>
      <c r="C18" s="62" t="s">
        <v>119</v>
      </c>
      <c r="D18" s="57"/>
      <c r="E18" s="58">
        <v>44531</v>
      </c>
      <c r="F18" s="57" t="s">
        <v>120</v>
      </c>
      <c r="G18" s="59">
        <v>7</v>
      </c>
      <c r="H18" s="60">
        <v>90</v>
      </c>
      <c r="I18" s="123">
        <f>(H18*B7)+H18</f>
        <v>109.8</v>
      </c>
      <c r="J18" s="55">
        <f t="shared" si="0"/>
        <v>768.6</v>
      </c>
    </row>
    <row r="19" spans="1:10" x14ac:dyDescent="0.25">
      <c r="A19" s="56" t="s">
        <v>118</v>
      </c>
      <c r="B19" s="57" t="s">
        <v>34</v>
      </c>
      <c r="C19" s="98" t="s">
        <v>117</v>
      </c>
      <c r="D19" s="57"/>
      <c r="E19" s="58">
        <v>44531</v>
      </c>
      <c r="F19" s="57" t="s">
        <v>43</v>
      </c>
      <c r="G19" s="59">
        <v>7</v>
      </c>
      <c r="H19" s="60">
        <v>662.37</v>
      </c>
      <c r="I19" s="123">
        <f>(H19*B7)+H19</f>
        <v>808.09140000000002</v>
      </c>
      <c r="J19" s="55">
        <f t="shared" si="0"/>
        <v>5656.6397999999999</v>
      </c>
    </row>
    <row r="20" spans="1:10" x14ac:dyDescent="0.25">
      <c r="A20" s="56" t="s">
        <v>118</v>
      </c>
      <c r="B20" s="57" t="s">
        <v>35</v>
      </c>
      <c r="C20" s="176" t="s">
        <v>121</v>
      </c>
      <c r="D20" s="57"/>
      <c r="E20" s="58">
        <v>44531</v>
      </c>
      <c r="F20" s="57" t="s">
        <v>120</v>
      </c>
      <c r="G20" s="59">
        <v>2</v>
      </c>
      <c r="H20" s="61">
        <v>90</v>
      </c>
      <c r="I20" s="123">
        <f>(H20*B7)+H20</f>
        <v>109.8</v>
      </c>
      <c r="J20" s="55">
        <f t="shared" si="0"/>
        <v>219.6</v>
      </c>
    </row>
    <row r="21" spans="1:10" x14ac:dyDescent="0.25">
      <c r="A21" s="56">
        <v>99821</v>
      </c>
      <c r="B21" s="57" t="s">
        <v>53</v>
      </c>
      <c r="C21" s="62" t="s">
        <v>122</v>
      </c>
      <c r="D21" s="57" t="s">
        <v>18</v>
      </c>
      <c r="E21" s="58">
        <v>44531</v>
      </c>
      <c r="F21" s="57" t="s">
        <v>45</v>
      </c>
      <c r="G21" s="59">
        <v>15.5</v>
      </c>
      <c r="H21" s="61">
        <v>2.68</v>
      </c>
      <c r="I21" s="123">
        <f>(H21*B7)+H21</f>
        <v>3.2696000000000001</v>
      </c>
      <c r="J21" s="55">
        <f t="shared" ref="J21:J26" si="1">I21*G21</f>
        <v>50.678800000000003</v>
      </c>
    </row>
    <row r="22" spans="1:10" x14ac:dyDescent="0.25">
      <c r="A22" s="56" t="s">
        <v>118</v>
      </c>
      <c r="B22" s="57" t="s">
        <v>36</v>
      </c>
      <c r="C22" s="62" t="s">
        <v>123</v>
      </c>
      <c r="D22" s="57"/>
      <c r="E22" s="58">
        <v>44531</v>
      </c>
      <c r="F22" s="57" t="s">
        <v>43</v>
      </c>
      <c r="G22" s="59">
        <v>2</v>
      </c>
      <c r="H22" s="61">
        <v>2410.12</v>
      </c>
      <c r="I22" s="123">
        <f>(H22*B7)+H22</f>
        <v>2940.3463999999999</v>
      </c>
      <c r="J22" s="55">
        <f t="shared" si="1"/>
        <v>5880.6927999999998</v>
      </c>
    </row>
    <row r="23" spans="1:10" x14ac:dyDescent="0.25">
      <c r="A23" s="56">
        <v>102492</v>
      </c>
      <c r="B23" s="57" t="s">
        <v>48</v>
      </c>
      <c r="C23" s="62" t="s">
        <v>124</v>
      </c>
      <c r="D23" s="57" t="s">
        <v>18</v>
      </c>
      <c r="E23" s="58">
        <v>44531</v>
      </c>
      <c r="F23" s="57" t="s">
        <v>51</v>
      </c>
      <c r="G23" s="59">
        <v>128</v>
      </c>
      <c r="H23" s="61">
        <v>20.71</v>
      </c>
      <c r="I23" s="123">
        <f>(H23*B7)+H23</f>
        <v>25.266200000000001</v>
      </c>
      <c r="J23" s="55">
        <f t="shared" si="1"/>
        <v>3234.0736000000002</v>
      </c>
    </row>
    <row r="24" spans="1:10" x14ac:dyDescent="0.25">
      <c r="A24" s="56" t="s">
        <v>118</v>
      </c>
      <c r="B24" s="57" t="s">
        <v>49</v>
      </c>
      <c r="C24" s="62" t="s">
        <v>125</v>
      </c>
      <c r="D24" s="57"/>
      <c r="E24" s="58">
        <v>44531</v>
      </c>
      <c r="F24" s="57" t="s">
        <v>120</v>
      </c>
      <c r="G24" s="59">
        <v>1</v>
      </c>
      <c r="H24" s="61">
        <v>7008.27</v>
      </c>
      <c r="I24" s="123">
        <f>(H24*B7)+H24</f>
        <v>8550.0894000000008</v>
      </c>
      <c r="J24" s="55">
        <f t="shared" si="1"/>
        <v>8550.0894000000008</v>
      </c>
    </row>
    <row r="25" spans="1:10" x14ac:dyDescent="0.25">
      <c r="A25" s="56">
        <v>99803</v>
      </c>
      <c r="B25" s="57" t="s">
        <v>50</v>
      </c>
      <c r="C25" s="62" t="s">
        <v>126</v>
      </c>
      <c r="D25" s="57" t="s">
        <v>18</v>
      </c>
      <c r="E25" s="58">
        <v>44531</v>
      </c>
      <c r="F25" s="57" t="s">
        <v>51</v>
      </c>
      <c r="G25" s="59">
        <v>160</v>
      </c>
      <c r="H25" s="61">
        <v>1.97</v>
      </c>
      <c r="I25" s="123">
        <f>(H25*B7)+H25</f>
        <v>2.4034</v>
      </c>
      <c r="J25" s="55">
        <f t="shared" si="1"/>
        <v>384.54399999999998</v>
      </c>
    </row>
    <row r="26" spans="1:10" x14ac:dyDescent="0.25">
      <c r="A26" s="56" t="s">
        <v>118</v>
      </c>
      <c r="B26" s="57" t="s">
        <v>127</v>
      </c>
      <c r="C26" s="62" t="s">
        <v>146</v>
      </c>
      <c r="D26" s="57"/>
      <c r="E26" s="58">
        <v>44562</v>
      </c>
      <c r="F26" s="57" t="s">
        <v>43</v>
      </c>
      <c r="G26" s="59">
        <v>1</v>
      </c>
      <c r="H26" s="61">
        <v>20553.45</v>
      </c>
      <c r="I26" s="123">
        <f>(H26*B7)+H26</f>
        <v>25075.209000000003</v>
      </c>
      <c r="J26" s="55">
        <f t="shared" si="1"/>
        <v>25075.209000000003</v>
      </c>
    </row>
    <row r="27" spans="1:10" x14ac:dyDescent="0.25">
      <c r="A27" s="56" t="s">
        <v>118</v>
      </c>
      <c r="B27" s="57" t="s">
        <v>135</v>
      </c>
      <c r="C27" s="98" t="s">
        <v>128</v>
      </c>
      <c r="D27" s="57"/>
      <c r="E27" s="58">
        <v>44562</v>
      </c>
      <c r="F27" s="57" t="s">
        <v>144</v>
      </c>
      <c r="G27" s="59">
        <v>50</v>
      </c>
      <c r="H27" s="61">
        <v>1.22</v>
      </c>
      <c r="I27" s="123">
        <f>(H27*B7)+H27</f>
        <v>1.4883999999999999</v>
      </c>
      <c r="J27" s="55">
        <f t="shared" ref="J27:J35" si="2">I27*G27</f>
        <v>74.42</v>
      </c>
    </row>
    <row r="28" spans="1:10" x14ac:dyDescent="0.25">
      <c r="A28" s="56" t="s">
        <v>118</v>
      </c>
      <c r="B28" s="57" t="s">
        <v>136</v>
      </c>
      <c r="C28" s="98" t="s">
        <v>129</v>
      </c>
      <c r="D28" s="57"/>
      <c r="E28" s="58">
        <v>44562</v>
      </c>
      <c r="F28" s="57" t="s">
        <v>145</v>
      </c>
      <c r="G28" s="59">
        <v>2</v>
      </c>
      <c r="H28" s="61">
        <v>6.36</v>
      </c>
      <c r="I28" s="123">
        <f>(H28*B7)+H28</f>
        <v>7.7591999999999999</v>
      </c>
      <c r="J28" s="55">
        <f t="shared" si="2"/>
        <v>15.5184</v>
      </c>
    </row>
    <row r="29" spans="1:10" x14ac:dyDescent="0.25">
      <c r="A29" s="56" t="s">
        <v>118</v>
      </c>
      <c r="B29" s="57" t="s">
        <v>137</v>
      </c>
      <c r="C29" s="98" t="s">
        <v>131</v>
      </c>
      <c r="D29" s="57"/>
      <c r="E29" s="58">
        <v>44562</v>
      </c>
      <c r="F29" s="57" t="s">
        <v>144</v>
      </c>
      <c r="G29" s="59">
        <v>100</v>
      </c>
      <c r="H29" s="61">
        <v>2.4</v>
      </c>
      <c r="I29" s="123">
        <f>(H29*B7)+H29</f>
        <v>2.9279999999999999</v>
      </c>
      <c r="J29" s="55">
        <f t="shared" si="2"/>
        <v>292.8</v>
      </c>
    </row>
    <row r="30" spans="1:10" x14ac:dyDescent="0.25">
      <c r="A30" s="56" t="s">
        <v>118</v>
      </c>
      <c r="B30" s="57" t="s">
        <v>138</v>
      </c>
      <c r="C30" s="98" t="s">
        <v>130</v>
      </c>
      <c r="D30" s="57"/>
      <c r="E30" s="58">
        <v>44562</v>
      </c>
      <c r="F30" s="57" t="s">
        <v>144</v>
      </c>
      <c r="G30" s="59">
        <v>100</v>
      </c>
      <c r="H30" s="61">
        <v>2.04</v>
      </c>
      <c r="I30" s="123">
        <f>(H30*B7)+H30</f>
        <v>2.4887999999999999</v>
      </c>
      <c r="J30" s="55">
        <f t="shared" si="2"/>
        <v>248.88</v>
      </c>
    </row>
    <row r="31" spans="1:10" x14ac:dyDescent="0.25">
      <c r="A31" s="56" t="s">
        <v>118</v>
      </c>
      <c r="B31" s="57" t="s">
        <v>139</v>
      </c>
      <c r="C31" s="98" t="s">
        <v>133</v>
      </c>
      <c r="D31" s="57"/>
      <c r="E31" s="58">
        <v>44562</v>
      </c>
      <c r="F31" s="57" t="s">
        <v>144</v>
      </c>
      <c r="G31" s="59">
        <v>100</v>
      </c>
      <c r="H31" s="61">
        <v>5.84</v>
      </c>
      <c r="I31" s="123">
        <f>(H31*B7)+H31</f>
        <v>7.1247999999999996</v>
      </c>
      <c r="J31" s="55">
        <f t="shared" si="2"/>
        <v>712.4799999999999</v>
      </c>
    </row>
    <row r="32" spans="1:10" x14ac:dyDescent="0.25">
      <c r="A32" s="56" t="s">
        <v>118</v>
      </c>
      <c r="B32" s="57" t="s">
        <v>140</v>
      </c>
      <c r="C32" s="98" t="s">
        <v>132</v>
      </c>
      <c r="D32" s="57"/>
      <c r="E32" s="58">
        <v>44562</v>
      </c>
      <c r="F32" s="57" t="s">
        <v>144</v>
      </c>
      <c r="G32" s="59">
        <v>100</v>
      </c>
      <c r="H32" s="61">
        <v>8.84</v>
      </c>
      <c r="I32" s="123">
        <f>(H32*B7)+H32</f>
        <v>10.784800000000001</v>
      </c>
      <c r="J32" s="55">
        <f t="shared" si="2"/>
        <v>1078.48</v>
      </c>
    </row>
    <row r="33" spans="1:10" x14ac:dyDescent="0.25">
      <c r="A33" s="56" t="s">
        <v>118</v>
      </c>
      <c r="B33" s="57" t="s">
        <v>141</v>
      </c>
      <c r="C33" s="98" t="s">
        <v>134</v>
      </c>
      <c r="D33" s="57"/>
      <c r="E33" s="58">
        <v>44562</v>
      </c>
      <c r="F33" s="57" t="s">
        <v>145</v>
      </c>
      <c r="G33" s="59">
        <v>2</v>
      </c>
      <c r="H33" s="61">
        <v>87.18</v>
      </c>
      <c r="I33" s="123">
        <f>(H33*B7)+H33</f>
        <v>106.3596</v>
      </c>
      <c r="J33" s="55">
        <f t="shared" si="2"/>
        <v>212.7192</v>
      </c>
    </row>
    <row r="34" spans="1:10" x14ac:dyDescent="0.25">
      <c r="A34" s="56" t="s">
        <v>118</v>
      </c>
      <c r="B34" s="57" t="s">
        <v>142</v>
      </c>
      <c r="C34" s="98" t="s">
        <v>148</v>
      </c>
      <c r="D34" s="57"/>
      <c r="E34" s="58">
        <v>44562</v>
      </c>
      <c r="F34" s="57" t="s">
        <v>145</v>
      </c>
      <c r="G34" s="59">
        <v>12</v>
      </c>
      <c r="H34" s="61">
        <v>100.64</v>
      </c>
      <c r="I34" s="123">
        <f>(H34*B7)+H34</f>
        <v>122.7808</v>
      </c>
      <c r="J34" s="55">
        <f t="shared" si="2"/>
        <v>1473.3696</v>
      </c>
    </row>
    <row r="35" spans="1:10" x14ac:dyDescent="0.25">
      <c r="A35" s="56" t="s">
        <v>118</v>
      </c>
      <c r="B35" s="57" t="s">
        <v>143</v>
      </c>
      <c r="C35" s="62" t="s">
        <v>147</v>
      </c>
      <c r="D35" s="57"/>
      <c r="E35" s="58">
        <v>44562</v>
      </c>
      <c r="F35" s="57" t="s">
        <v>145</v>
      </c>
      <c r="G35" s="59">
        <v>20</v>
      </c>
      <c r="H35" s="61">
        <v>190</v>
      </c>
      <c r="I35" s="123">
        <f>(H35*B7)+H35</f>
        <v>231.8</v>
      </c>
      <c r="J35" s="55">
        <f t="shared" si="2"/>
        <v>4636</v>
      </c>
    </row>
    <row r="36" spans="1:10" x14ac:dyDescent="0.25">
      <c r="A36" s="56"/>
      <c r="B36" s="57"/>
      <c r="C36" s="62"/>
      <c r="D36" s="57"/>
      <c r="E36" s="58"/>
      <c r="F36" s="57"/>
      <c r="G36" s="59"/>
      <c r="H36" s="61"/>
      <c r="I36" s="123"/>
      <c r="J36" s="55"/>
    </row>
    <row r="37" spans="1:10" x14ac:dyDescent="0.25">
      <c r="A37" s="56"/>
      <c r="B37" s="57"/>
      <c r="C37" s="62"/>
      <c r="D37" s="57"/>
      <c r="E37" s="58"/>
      <c r="F37" s="57"/>
      <c r="G37" s="59"/>
      <c r="H37" s="61"/>
      <c r="I37" s="124" t="s">
        <v>52</v>
      </c>
      <c r="J37" s="122">
        <f>SUM(J14:J36)</f>
        <v>94833.741500000018</v>
      </c>
    </row>
    <row r="38" spans="1:10" x14ac:dyDescent="0.25">
      <c r="A38" s="56"/>
      <c r="B38" s="57"/>
      <c r="C38" s="98"/>
      <c r="D38" s="57"/>
      <c r="E38" s="58"/>
      <c r="F38" s="57"/>
      <c r="G38" s="59"/>
      <c r="H38" s="61"/>
      <c r="I38" s="60"/>
      <c r="J38" s="122"/>
    </row>
    <row r="43" spans="1:10" x14ac:dyDescent="0.25">
      <c r="C43" s="62"/>
      <c r="D43" s="57"/>
      <c r="E43" s="58"/>
      <c r="F43" s="57"/>
      <c r="G43" s="59"/>
      <c r="H43" s="61"/>
    </row>
  </sheetData>
  <mergeCells count="10">
    <mergeCell ref="C12:I12"/>
    <mergeCell ref="A2:J2"/>
    <mergeCell ref="A9:A10"/>
    <mergeCell ref="B9:B10"/>
    <mergeCell ref="C9:C10"/>
    <mergeCell ref="E9:E10"/>
    <mergeCell ref="F9:F10"/>
    <mergeCell ref="G9:G10"/>
    <mergeCell ref="J9:J10"/>
    <mergeCell ref="D9:D10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1"/>
  <sheetViews>
    <sheetView view="pageBreakPreview" topLeftCell="A16" zoomScaleNormal="100" zoomScaleSheetLayoutView="100" workbookViewId="0">
      <selection activeCell="C35" sqref="C35"/>
    </sheetView>
  </sheetViews>
  <sheetFormatPr defaultRowHeight="15" x14ac:dyDescent="0.25"/>
  <cols>
    <col min="1" max="1" width="6" bestFit="1" customWidth="1"/>
    <col min="2" max="2" width="47.140625" customWidth="1"/>
    <col min="3" max="3" width="18.140625" bestFit="1" customWidth="1"/>
    <col min="4" max="4" width="17.85546875" customWidth="1"/>
    <col min="5" max="5" width="16.140625" customWidth="1"/>
    <col min="6" max="6" width="15.85546875" customWidth="1"/>
    <col min="7" max="7" width="17.7109375" bestFit="1" customWidth="1"/>
    <col min="8" max="8" width="15.28515625" customWidth="1"/>
    <col min="9" max="10" width="10" bestFit="1" customWidth="1"/>
    <col min="11" max="11" width="13.28515625" bestFit="1" customWidth="1"/>
    <col min="12" max="12" width="14.42578125" bestFit="1" customWidth="1"/>
    <col min="14" max="14" width="12" customWidth="1"/>
    <col min="15" max="15" width="13.28515625" bestFit="1" customWidth="1"/>
    <col min="16" max="16" width="14.42578125" bestFit="1" customWidth="1"/>
  </cols>
  <sheetData>
    <row r="1" spans="1:8" ht="16.5" thickBot="1" x14ac:dyDescent="0.3">
      <c r="A1" s="18"/>
      <c r="B1" s="18"/>
      <c r="C1" s="18"/>
      <c r="D1" s="18"/>
    </row>
    <row r="2" spans="1:8" x14ac:dyDescent="0.25">
      <c r="A2" s="73"/>
      <c r="B2" s="74"/>
      <c r="C2" s="75"/>
      <c r="D2" s="76"/>
      <c r="E2" s="77"/>
      <c r="F2" s="77"/>
      <c r="G2" s="77"/>
      <c r="H2" s="64"/>
    </row>
    <row r="3" spans="1:8" x14ac:dyDescent="0.25">
      <c r="A3" s="78"/>
      <c r="B3" s="19"/>
      <c r="C3" s="20"/>
      <c r="D3" s="21"/>
      <c r="E3" s="66"/>
      <c r="F3" s="66"/>
      <c r="G3" s="66"/>
      <c r="H3" s="79"/>
    </row>
    <row r="4" spans="1:8" x14ac:dyDescent="0.25">
      <c r="A4" s="78"/>
      <c r="B4" s="19"/>
      <c r="C4" s="20"/>
      <c r="D4" s="21"/>
      <c r="E4" s="70"/>
      <c r="F4" s="70"/>
      <c r="G4" s="66"/>
      <c r="H4" s="79"/>
    </row>
    <row r="5" spans="1:8" x14ac:dyDescent="0.25">
      <c r="A5" s="78"/>
      <c r="B5" s="19"/>
      <c r="C5" s="22"/>
      <c r="D5" s="21"/>
      <c r="E5" s="66"/>
      <c r="F5" s="66"/>
      <c r="G5" s="66"/>
      <c r="H5" s="79"/>
    </row>
    <row r="6" spans="1:8" x14ac:dyDescent="0.25">
      <c r="A6" s="78"/>
      <c r="B6" s="19"/>
      <c r="C6" s="49"/>
      <c r="D6" s="23"/>
      <c r="E6" s="66"/>
      <c r="F6" s="66"/>
      <c r="G6" s="66"/>
      <c r="H6" s="79"/>
    </row>
    <row r="7" spans="1:8" x14ac:dyDescent="0.25">
      <c r="A7" s="80"/>
      <c r="B7" s="24"/>
      <c r="C7" s="71"/>
      <c r="D7" s="72"/>
      <c r="E7" s="66"/>
      <c r="F7" s="66"/>
      <c r="G7" s="66"/>
      <c r="H7" s="79"/>
    </row>
    <row r="8" spans="1:8" x14ac:dyDescent="0.25">
      <c r="A8" s="199"/>
      <c r="B8" s="188"/>
      <c r="C8" s="190"/>
      <c r="D8" s="192"/>
      <c r="E8" s="194"/>
      <c r="F8" s="195"/>
      <c r="G8" s="195"/>
      <c r="H8" s="196"/>
    </row>
    <row r="9" spans="1:8" x14ac:dyDescent="0.25">
      <c r="A9" s="200"/>
      <c r="B9" s="201"/>
      <c r="C9" s="202"/>
      <c r="D9" s="203"/>
      <c r="E9" s="25"/>
      <c r="F9" s="25"/>
      <c r="G9" s="26"/>
      <c r="H9" s="81"/>
    </row>
    <row r="10" spans="1:8" x14ac:dyDescent="0.25">
      <c r="A10" s="82"/>
      <c r="B10" s="27"/>
      <c r="C10" s="28"/>
      <c r="D10" s="29"/>
      <c r="E10" s="29"/>
      <c r="F10" s="29"/>
      <c r="G10" s="30"/>
      <c r="H10" s="83"/>
    </row>
    <row r="11" spans="1:8" ht="15.75" thickBot="1" x14ac:dyDescent="0.3">
      <c r="A11" s="84"/>
      <c r="B11" s="54"/>
      <c r="C11" s="32"/>
      <c r="D11" s="33"/>
      <c r="E11" s="34"/>
      <c r="F11" s="34"/>
      <c r="G11" s="35"/>
      <c r="H11" s="85"/>
    </row>
    <row r="12" spans="1:8" x14ac:dyDescent="0.25">
      <c r="A12" s="86"/>
      <c r="B12" s="121"/>
      <c r="C12" s="36"/>
      <c r="D12" s="33"/>
      <c r="E12" s="33"/>
      <c r="F12" s="33"/>
      <c r="G12" s="37"/>
      <c r="H12" s="87"/>
    </row>
    <row r="13" spans="1:8" x14ac:dyDescent="0.25">
      <c r="A13" s="88"/>
      <c r="B13" s="38"/>
      <c r="C13" s="39"/>
      <c r="D13" s="40"/>
      <c r="E13" s="33"/>
      <c r="F13" s="33"/>
      <c r="G13" s="41"/>
      <c r="H13" s="89"/>
    </row>
    <row r="14" spans="1:8" x14ac:dyDescent="0.25">
      <c r="A14" s="90"/>
      <c r="B14" s="42"/>
      <c r="C14" s="43"/>
      <c r="D14" s="44"/>
      <c r="E14" s="45"/>
      <c r="F14" s="45"/>
      <c r="G14" s="46"/>
      <c r="H14" s="91"/>
    </row>
    <row r="15" spans="1:8" x14ac:dyDescent="0.25">
      <c r="A15" s="197"/>
      <c r="B15" s="198"/>
      <c r="C15" s="47"/>
      <c r="D15" s="48"/>
      <c r="E15" s="48"/>
      <c r="F15" s="48"/>
      <c r="G15" s="47"/>
      <c r="H15" s="92"/>
    </row>
    <row r="16" spans="1:8" x14ac:dyDescent="0.25">
      <c r="A16" s="65"/>
      <c r="B16" s="66"/>
      <c r="C16" s="66"/>
      <c r="D16" s="66"/>
      <c r="E16" s="66"/>
      <c r="F16" s="66"/>
      <c r="G16" s="66"/>
      <c r="H16" s="79"/>
    </row>
    <row r="17" spans="1:19" x14ac:dyDescent="0.25">
      <c r="A17" s="65"/>
      <c r="B17" s="66"/>
      <c r="C17" s="66"/>
      <c r="D17" s="66"/>
      <c r="E17" s="66"/>
      <c r="F17" s="66"/>
      <c r="G17" s="66"/>
      <c r="H17" s="79"/>
    </row>
    <row r="18" spans="1:19" x14ac:dyDescent="0.25">
      <c r="A18" s="65"/>
      <c r="B18" s="66"/>
      <c r="C18" s="66"/>
      <c r="D18" s="66"/>
      <c r="E18" s="70"/>
      <c r="F18" s="66"/>
      <c r="G18" s="66"/>
      <c r="H18" s="79"/>
    </row>
    <row r="19" spans="1:19" ht="15.75" thickBot="1" x14ac:dyDescent="0.3">
      <c r="A19" s="67"/>
      <c r="B19" s="68"/>
      <c r="C19" s="68"/>
      <c r="D19" s="68"/>
      <c r="E19" s="68"/>
      <c r="F19" s="68"/>
      <c r="G19" s="68"/>
      <c r="H19" s="93"/>
    </row>
    <row r="20" spans="1:19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spans="1:19" x14ac:dyDescent="0.25">
      <c r="A21" s="2"/>
      <c r="B21" s="2"/>
      <c r="C21" s="106"/>
      <c r="D21" s="107"/>
      <c r="E21" s="108"/>
      <c r="F21" s="108"/>
      <c r="G21" s="109"/>
      <c r="H21" s="109"/>
      <c r="I21" s="108"/>
      <c r="J21" s="108"/>
      <c r="K21" s="109"/>
      <c r="L21" s="109"/>
      <c r="M21" s="108"/>
      <c r="N21" s="108"/>
      <c r="O21" s="109"/>
      <c r="P21" s="109"/>
    </row>
    <row r="22" spans="1:19" ht="15.75" x14ac:dyDescent="0.25">
      <c r="A22" s="185" t="s">
        <v>38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</row>
    <row r="23" spans="1:19" ht="15.75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9" x14ac:dyDescent="0.25">
      <c r="A24" s="2"/>
      <c r="B24" s="19" t="s">
        <v>44</v>
      </c>
      <c r="C24" s="20" t="s">
        <v>54</v>
      </c>
      <c r="D24" s="21"/>
      <c r="E24" s="21"/>
      <c r="F24" s="21"/>
      <c r="G24" s="110"/>
      <c r="H24" s="111"/>
      <c r="I24" s="112"/>
      <c r="J24" s="110"/>
      <c r="K24" s="21"/>
      <c r="L24" s="21"/>
      <c r="M24" s="21"/>
      <c r="N24" s="21"/>
      <c r="O24" s="111"/>
      <c r="P24" s="111"/>
    </row>
    <row r="25" spans="1:19" x14ac:dyDescent="0.25">
      <c r="A25" s="2"/>
      <c r="B25" s="19" t="s">
        <v>1</v>
      </c>
      <c r="C25" s="20" t="s">
        <v>2</v>
      </c>
      <c r="D25" s="21"/>
      <c r="E25" s="21"/>
      <c r="F25" s="21"/>
      <c r="G25" s="110"/>
      <c r="H25" s="111"/>
      <c r="I25" s="112"/>
      <c r="J25" s="110"/>
      <c r="K25" s="21"/>
      <c r="L25" s="21"/>
      <c r="M25" s="21"/>
      <c r="N25" s="21"/>
      <c r="O25" s="111"/>
      <c r="P25" s="111"/>
    </row>
    <row r="26" spans="1:19" x14ac:dyDescent="0.25">
      <c r="A26" s="2"/>
      <c r="B26" s="19" t="s">
        <v>30</v>
      </c>
      <c r="C26" s="22" t="s">
        <v>41</v>
      </c>
      <c r="D26" s="21"/>
      <c r="E26" s="21"/>
      <c r="F26" s="21"/>
      <c r="G26" s="110"/>
      <c r="H26" s="111"/>
      <c r="I26" s="112"/>
      <c r="J26" s="110"/>
      <c r="K26" s="21"/>
      <c r="L26" s="21"/>
      <c r="M26" s="21"/>
      <c r="N26" s="21"/>
      <c r="O26" s="111"/>
      <c r="P26" s="111"/>
    </row>
    <row r="27" spans="1:19" x14ac:dyDescent="0.25">
      <c r="A27" s="2"/>
      <c r="B27" s="19" t="s">
        <v>4</v>
      </c>
      <c r="C27" s="49" t="s">
        <v>22</v>
      </c>
      <c r="D27" s="23"/>
      <c r="E27" s="21"/>
      <c r="F27" s="113"/>
      <c r="G27" s="110"/>
      <c r="H27" s="111"/>
      <c r="I27" s="112"/>
      <c r="J27" s="110"/>
      <c r="K27" s="21"/>
      <c r="L27" s="21"/>
      <c r="M27" s="21"/>
      <c r="N27" s="113"/>
      <c r="O27" s="111"/>
      <c r="P27" s="111"/>
      <c r="Q27" s="51"/>
      <c r="R27" s="51"/>
      <c r="S27" s="51"/>
    </row>
    <row r="28" spans="1:19" x14ac:dyDescent="0.25">
      <c r="A28" s="24"/>
      <c r="B28" s="24"/>
      <c r="C28" s="114"/>
      <c r="D28" s="115"/>
      <c r="E28" s="112"/>
      <c r="F28" s="112"/>
      <c r="G28" s="111"/>
      <c r="H28" s="111"/>
      <c r="I28" s="112"/>
      <c r="J28" s="110"/>
      <c r="K28" s="186"/>
      <c r="L28" s="186"/>
      <c r="M28" s="2"/>
      <c r="N28" s="112"/>
      <c r="O28" s="111"/>
      <c r="P28" s="111"/>
      <c r="Q28" s="51"/>
      <c r="R28" s="51"/>
      <c r="S28" s="51"/>
    </row>
    <row r="29" spans="1:19" ht="66" customHeight="1" x14ac:dyDescent="0.25">
      <c r="A29" s="187" t="s">
        <v>8</v>
      </c>
      <c r="B29" s="187" t="s">
        <v>23</v>
      </c>
      <c r="C29" s="189" t="s">
        <v>24</v>
      </c>
      <c r="D29" s="191" t="s">
        <v>25</v>
      </c>
      <c r="E29" s="193" t="s">
        <v>39</v>
      </c>
      <c r="F29" s="193"/>
      <c r="G29" s="193"/>
      <c r="H29" s="193"/>
      <c r="I29" s="193" t="s">
        <v>40</v>
      </c>
      <c r="J29" s="193"/>
      <c r="K29" s="193"/>
      <c r="L29" s="193"/>
      <c r="M29" s="193" t="s">
        <v>37</v>
      </c>
      <c r="N29" s="193"/>
      <c r="O29" s="193"/>
      <c r="P29" s="193"/>
      <c r="Q29" s="51"/>
      <c r="R29" s="51"/>
      <c r="S29" s="51"/>
    </row>
    <row r="30" spans="1:19" ht="49.5" customHeight="1" x14ac:dyDescent="0.25">
      <c r="A30" s="188"/>
      <c r="B30" s="188"/>
      <c r="C30" s="190"/>
      <c r="D30" s="192"/>
      <c r="E30" s="25" t="s">
        <v>26</v>
      </c>
      <c r="F30" s="25" t="s">
        <v>27</v>
      </c>
      <c r="G30" s="26" t="s">
        <v>28</v>
      </c>
      <c r="H30" s="26" t="s">
        <v>29</v>
      </c>
      <c r="I30" s="25" t="s">
        <v>26</v>
      </c>
      <c r="J30" s="25" t="s">
        <v>27</v>
      </c>
      <c r="K30" s="26" t="s">
        <v>28</v>
      </c>
      <c r="L30" s="26" t="s">
        <v>29</v>
      </c>
      <c r="M30" s="25" t="s">
        <v>26</v>
      </c>
      <c r="N30" s="25" t="s">
        <v>27</v>
      </c>
      <c r="O30" s="26" t="s">
        <v>28</v>
      </c>
      <c r="P30" s="26" t="s">
        <v>29</v>
      </c>
      <c r="Q30" s="51"/>
      <c r="R30" s="51"/>
      <c r="S30" s="51"/>
    </row>
    <row r="31" spans="1:19" ht="39" customHeight="1" x14ac:dyDescent="0.25">
      <c r="A31" s="116">
        <v>1</v>
      </c>
      <c r="B31" s="31" t="s">
        <v>56</v>
      </c>
      <c r="C31" s="32">
        <v>105594.53</v>
      </c>
      <c r="D31" s="33">
        <f>C31/C35</f>
        <v>0.87455310381806095</v>
      </c>
      <c r="E31" s="34">
        <v>0.32</v>
      </c>
      <c r="F31" s="34">
        <v>0</v>
      </c>
      <c r="G31" s="35">
        <f>C31*E31</f>
        <v>33790.249600000003</v>
      </c>
      <c r="H31" s="35">
        <v>0</v>
      </c>
      <c r="I31" s="33">
        <v>0.33</v>
      </c>
      <c r="J31" s="33">
        <v>0</v>
      </c>
      <c r="K31" s="37">
        <f>C31*I31</f>
        <v>34846.194900000002</v>
      </c>
      <c r="L31" s="37">
        <v>0</v>
      </c>
      <c r="M31" s="33">
        <v>0.35</v>
      </c>
      <c r="N31" s="33">
        <v>0</v>
      </c>
      <c r="O31" s="37">
        <f>C31*M31</f>
        <v>36958.085499999994</v>
      </c>
      <c r="P31" s="37">
        <v>0</v>
      </c>
      <c r="Q31" s="51"/>
      <c r="R31" s="51"/>
      <c r="S31" s="51"/>
    </row>
    <row r="32" spans="1:19" ht="39" customHeight="1" x14ac:dyDescent="0.25">
      <c r="A32" s="125">
        <v>2</v>
      </c>
      <c r="B32" s="31" t="s">
        <v>46</v>
      </c>
      <c r="C32" s="32">
        <v>11728.62</v>
      </c>
      <c r="D32" s="33">
        <f>C32/C35</f>
        <v>9.7138564133034039E-2</v>
      </c>
      <c r="E32" s="34">
        <v>0.32</v>
      </c>
      <c r="F32" s="34">
        <v>0</v>
      </c>
      <c r="G32" s="35">
        <f>C32*E32</f>
        <v>3753.1584000000003</v>
      </c>
      <c r="H32" s="35">
        <v>0</v>
      </c>
      <c r="I32" s="33">
        <v>0.33</v>
      </c>
      <c r="J32" s="33">
        <v>0</v>
      </c>
      <c r="K32" s="37">
        <f>C32*I32</f>
        <v>3870.4446000000003</v>
      </c>
      <c r="L32" s="37">
        <v>0</v>
      </c>
      <c r="M32" s="33">
        <v>0.35</v>
      </c>
      <c r="N32" s="33">
        <v>0</v>
      </c>
      <c r="O32" s="37">
        <f>C32*M32</f>
        <v>4105.0169999999998</v>
      </c>
      <c r="P32" s="37">
        <v>0</v>
      </c>
      <c r="Q32" s="51"/>
      <c r="R32" s="51"/>
      <c r="S32" s="51"/>
    </row>
    <row r="33" spans="1:19" ht="39" customHeight="1" x14ac:dyDescent="0.25">
      <c r="A33" s="125">
        <v>3</v>
      </c>
      <c r="B33" s="31" t="s">
        <v>47</v>
      </c>
      <c r="C33" s="32">
        <v>3417.98</v>
      </c>
      <c r="D33" s="33">
        <f>C33/C35</f>
        <v>2.8308332048904958E-2</v>
      </c>
      <c r="E33" s="34">
        <v>0.32</v>
      </c>
      <c r="F33" s="34">
        <v>0</v>
      </c>
      <c r="G33" s="35">
        <f>C33*E33</f>
        <v>1093.7536</v>
      </c>
      <c r="H33" s="35">
        <v>0</v>
      </c>
      <c r="I33" s="33">
        <v>0.33</v>
      </c>
      <c r="J33" s="33">
        <v>0</v>
      </c>
      <c r="K33" s="37">
        <f>C33*I33</f>
        <v>1127.9334000000001</v>
      </c>
      <c r="L33" s="37">
        <v>0</v>
      </c>
      <c r="M33" s="33">
        <v>0.35</v>
      </c>
      <c r="N33" s="33">
        <v>0</v>
      </c>
      <c r="O33" s="37">
        <f>C33*M33</f>
        <v>1196.2929999999999</v>
      </c>
      <c r="P33" s="37">
        <v>0</v>
      </c>
      <c r="Q33" s="51"/>
      <c r="R33" s="51"/>
      <c r="S33" s="51"/>
    </row>
    <row r="34" spans="1:19" x14ac:dyDescent="0.25">
      <c r="A34" s="117"/>
      <c r="B34" s="42"/>
      <c r="C34" s="43"/>
      <c r="D34" s="44"/>
      <c r="E34" s="45"/>
      <c r="F34" s="45"/>
      <c r="G34" s="46"/>
      <c r="H34" s="46"/>
      <c r="I34" s="45"/>
      <c r="J34" s="45"/>
      <c r="K34" s="118"/>
      <c r="L34" s="118"/>
      <c r="M34" s="45"/>
      <c r="N34" s="45"/>
      <c r="O34" s="118"/>
      <c r="P34" s="119"/>
      <c r="Q34" s="51"/>
      <c r="R34" s="51"/>
      <c r="S34" s="51"/>
    </row>
    <row r="35" spans="1:19" x14ac:dyDescent="0.25">
      <c r="A35" s="184" t="s">
        <v>19</v>
      </c>
      <c r="B35" s="184"/>
      <c r="C35" s="47">
        <v>120741.13</v>
      </c>
      <c r="D35" s="48">
        <f>SUM(D31+D32+D33)</f>
        <v>0.99999999999999989</v>
      </c>
      <c r="E35" s="48">
        <f>(G35/C35)</f>
        <v>0.27985699322177954</v>
      </c>
      <c r="F35" s="48">
        <v>0</v>
      </c>
      <c r="G35" s="47">
        <f>SUM(G31:G31)</f>
        <v>33790.249600000003</v>
      </c>
      <c r="H35" s="47">
        <f>SUM(H31:H31)</f>
        <v>0</v>
      </c>
      <c r="I35" s="48">
        <f>(K35/C35)</f>
        <v>0.28860252425996014</v>
      </c>
      <c r="J35" s="48">
        <v>0</v>
      </c>
      <c r="K35" s="47">
        <f>SUM(K31:K31)</f>
        <v>34846.194900000002</v>
      </c>
      <c r="L35" s="47">
        <f>SUM(L31:L31)</f>
        <v>0</v>
      </c>
      <c r="M35" s="48">
        <f>(O35/C35)</f>
        <v>0.30609358633632128</v>
      </c>
      <c r="N35" s="48">
        <v>0</v>
      </c>
      <c r="O35" s="47">
        <f>SUM(O31:O31)</f>
        <v>36958.085499999994</v>
      </c>
      <c r="P35" s="47">
        <f>SUM(P31:P34)</f>
        <v>0</v>
      </c>
      <c r="Q35" s="51"/>
      <c r="R35" s="51"/>
      <c r="S35" s="51"/>
    </row>
    <row r="36" spans="1:19" x14ac:dyDescent="0.25">
      <c r="A36" s="120"/>
      <c r="B36" s="2"/>
      <c r="C36" s="106"/>
      <c r="D36" s="107"/>
      <c r="E36" s="108"/>
      <c r="F36" s="108"/>
      <c r="G36" s="109"/>
      <c r="H36" s="109"/>
      <c r="I36" s="108"/>
      <c r="J36" s="108"/>
      <c r="K36" s="109"/>
      <c r="L36" s="109"/>
      <c r="M36" s="108"/>
      <c r="N36" s="108"/>
      <c r="O36" s="109"/>
      <c r="P36" s="109"/>
      <c r="Q36" s="51"/>
      <c r="R36" s="51"/>
      <c r="S36" s="51"/>
    </row>
    <row r="37" spans="1:19" x14ac:dyDescent="0.25">
      <c r="A37" s="120"/>
      <c r="B37" s="2"/>
      <c r="C37" s="106"/>
      <c r="D37" s="107"/>
      <c r="E37" s="108"/>
      <c r="F37" s="108"/>
      <c r="G37" s="109"/>
      <c r="H37" s="109"/>
      <c r="I37" s="108"/>
      <c r="J37" s="108"/>
      <c r="K37" s="109"/>
      <c r="L37" s="109"/>
      <c r="M37" s="108"/>
      <c r="N37" s="108"/>
      <c r="O37" s="109"/>
      <c r="P37" s="109"/>
      <c r="Q37" s="51"/>
      <c r="R37" s="51"/>
      <c r="S37" s="51"/>
    </row>
    <row r="38" spans="1:19" x14ac:dyDescent="0.25">
      <c r="A38" s="120"/>
      <c r="B38" s="2"/>
      <c r="C38" s="106"/>
      <c r="D38" s="107"/>
      <c r="E38" s="108"/>
      <c r="F38" s="108"/>
      <c r="G38" s="109"/>
      <c r="H38" s="109"/>
      <c r="I38" s="108"/>
      <c r="J38" s="108"/>
      <c r="K38" s="109"/>
      <c r="L38" s="109"/>
      <c r="M38" s="108"/>
      <c r="N38" s="108"/>
      <c r="O38" s="109"/>
      <c r="P38" s="109"/>
      <c r="Q38" s="51"/>
      <c r="R38" s="51"/>
      <c r="S38" s="51"/>
    </row>
    <row r="39" spans="1:19" x14ac:dyDescent="0.25">
      <c r="A39" s="120"/>
      <c r="B39" s="2"/>
      <c r="C39" s="106"/>
      <c r="D39" s="107"/>
      <c r="E39" s="108"/>
      <c r="F39" s="108"/>
      <c r="G39" s="109"/>
      <c r="H39" s="109"/>
      <c r="I39" s="108"/>
      <c r="J39" s="108"/>
      <c r="K39" s="109"/>
      <c r="L39" s="109"/>
      <c r="M39" s="108"/>
      <c r="N39" s="108"/>
      <c r="O39" s="109"/>
      <c r="P39" s="109"/>
      <c r="Q39" s="51"/>
      <c r="R39" s="51"/>
      <c r="S39" s="51"/>
    </row>
    <row r="40" spans="1:19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51"/>
      <c r="O40" s="51"/>
      <c r="P40" s="51"/>
      <c r="Q40" s="51"/>
      <c r="R40" s="51"/>
      <c r="S40" s="51"/>
    </row>
    <row r="41" spans="1:19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</row>
  </sheetData>
  <mergeCells count="16">
    <mergeCell ref="E8:H8"/>
    <mergeCell ref="A15:B15"/>
    <mergeCell ref="A8:A9"/>
    <mergeCell ref="B8:B9"/>
    <mergeCell ref="C8:C9"/>
    <mergeCell ref="D8:D9"/>
    <mergeCell ref="A35:B35"/>
    <mergeCell ref="A22:P22"/>
    <mergeCell ref="K28:L28"/>
    <mergeCell ref="A29:A30"/>
    <mergeCell ref="B29:B30"/>
    <mergeCell ref="C29:C30"/>
    <mergeCell ref="D29:D30"/>
    <mergeCell ref="E29:H29"/>
    <mergeCell ref="I29:L29"/>
    <mergeCell ref="M29:P29"/>
  </mergeCells>
  <pageMargins left="0.51181102362204722" right="0.51181102362204722" top="0.78740157480314965" bottom="0.78740157480314965" header="0.31496062992125984" footer="0.31496062992125984"/>
  <pageSetup paperSize="9" scale="5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9E883-CE79-4A58-9BBF-84136892EFB5}">
  <dimension ref="A1:H41"/>
  <sheetViews>
    <sheetView topLeftCell="B1" zoomScaleNormal="100" workbookViewId="0">
      <selection activeCell="H13" sqref="H13"/>
    </sheetView>
  </sheetViews>
  <sheetFormatPr defaultRowHeight="15" x14ac:dyDescent="0.25"/>
  <cols>
    <col min="1" max="1" width="9.140625" hidden="1" customWidth="1"/>
    <col min="3" max="3" width="30.85546875" customWidth="1"/>
    <col min="7" max="7" width="9.140625" customWidth="1"/>
    <col min="8" max="8" width="70.85546875" customWidth="1"/>
  </cols>
  <sheetData>
    <row r="1" spans="2:8" x14ac:dyDescent="0.25">
      <c r="B1" s="158"/>
      <c r="C1" s="159"/>
      <c r="D1" s="159"/>
      <c r="E1" s="159"/>
      <c r="F1" s="159"/>
      <c r="G1" s="159"/>
      <c r="H1" s="160"/>
    </row>
    <row r="2" spans="2:8" ht="18" x14ac:dyDescent="0.25">
      <c r="B2" s="211" t="s">
        <v>57</v>
      </c>
      <c r="C2" s="212"/>
      <c r="D2" s="212"/>
      <c r="E2" s="212"/>
      <c r="F2" s="212"/>
      <c r="G2" s="212"/>
      <c r="H2" s="213"/>
    </row>
    <row r="3" spans="2:8" ht="18" x14ac:dyDescent="0.25">
      <c r="B3" s="211" t="s">
        <v>58</v>
      </c>
      <c r="C3" s="212"/>
      <c r="D3" s="212"/>
      <c r="E3" s="212"/>
      <c r="F3" s="212"/>
      <c r="G3" s="212"/>
      <c r="H3" s="213"/>
    </row>
    <row r="4" spans="2:8" ht="18" x14ac:dyDescent="0.25">
      <c r="B4" s="211"/>
      <c r="C4" s="212"/>
      <c r="D4" s="212"/>
      <c r="E4" s="212"/>
      <c r="F4" s="212"/>
      <c r="G4" s="212"/>
      <c r="H4" s="213"/>
    </row>
    <row r="5" spans="2:8" ht="15.75" x14ac:dyDescent="0.25">
      <c r="B5" s="161"/>
      <c r="C5" s="126"/>
      <c r="D5" s="126"/>
      <c r="E5" s="126"/>
      <c r="F5" s="126"/>
      <c r="G5" s="127"/>
      <c r="H5" s="162"/>
    </row>
    <row r="6" spans="2:8" ht="15.75" x14ac:dyDescent="0.25">
      <c r="B6" s="163"/>
      <c r="C6" s="128"/>
      <c r="D6" s="128"/>
      <c r="E6" s="126"/>
      <c r="F6" s="126"/>
      <c r="G6" s="127"/>
      <c r="H6" s="162"/>
    </row>
    <row r="7" spans="2:8" x14ac:dyDescent="0.25">
      <c r="B7" s="163"/>
      <c r="C7" s="214"/>
      <c r="D7" s="214"/>
      <c r="E7" s="214"/>
      <c r="F7" s="214"/>
      <c r="G7" s="214"/>
      <c r="H7" s="162"/>
    </row>
    <row r="8" spans="2:8" ht="15.75" x14ac:dyDescent="0.25">
      <c r="B8" s="163"/>
      <c r="C8" s="129" t="s">
        <v>111</v>
      </c>
      <c r="D8" s="129"/>
      <c r="E8" s="126"/>
      <c r="F8" s="126"/>
      <c r="G8" s="127"/>
      <c r="H8" s="162"/>
    </row>
    <row r="9" spans="2:8" ht="15.75" x14ac:dyDescent="0.25">
      <c r="B9" s="163"/>
      <c r="C9" s="129" t="s">
        <v>85</v>
      </c>
      <c r="D9" s="129"/>
      <c r="E9" s="126"/>
      <c r="F9" s="126"/>
      <c r="G9" s="127"/>
      <c r="H9" s="162"/>
    </row>
    <row r="10" spans="2:8" ht="15.75" x14ac:dyDescent="0.25">
      <c r="B10" s="163"/>
      <c r="C10" s="129" t="s">
        <v>112</v>
      </c>
      <c r="D10" s="129"/>
      <c r="E10" s="126"/>
      <c r="F10" s="126"/>
      <c r="G10" s="127"/>
      <c r="H10" s="162"/>
    </row>
    <row r="11" spans="2:8" ht="15.75" x14ac:dyDescent="0.25">
      <c r="B11" s="163"/>
      <c r="C11" s="129"/>
      <c r="D11" s="129"/>
      <c r="E11" s="126"/>
      <c r="F11" s="126"/>
      <c r="G11" s="127"/>
      <c r="H11" s="162"/>
    </row>
    <row r="12" spans="2:8" x14ac:dyDescent="0.25">
      <c r="B12" s="163"/>
      <c r="C12" s="209" t="s">
        <v>59</v>
      </c>
      <c r="D12" s="209"/>
      <c r="E12" s="209"/>
      <c r="F12" s="209"/>
      <c r="G12" s="209"/>
      <c r="H12" s="162"/>
    </row>
    <row r="13" spans="2:8" x14ac:dyDescent="0.25">
      <c r="B13" s="163"/>
      <c r="C13" s="209" t="s">
        <v>60</v>
      </c>
      <c r="D13" s="209"/>
      <c r="E13" s="209"/>
      <c r="F13" s="209"/>
      <c r="G13" s="209"/>
      <c r="H13" s="162"/>
    </row>
    <row r="14" spans="2:8" ht="16.5" x14ac:dyDescent="0.25">
      <c r="B14" s="161"/>
      <c r="C14" s="210"/>
      <c r="D14" s="210"/>
      <c r="E14" s="210"/>
      <c r="F14" s="210"/>
      <c r="G14" s="127"/>
      <c r="H14" s="162"/>
    </row>
    <row r="15" spans="2:8" x14ac:dyDescent="0.25">
      <c r="B15" s="206"/>
      <c r="C15" s="130" t="s">
        <v>61</v>
      </c>
      <c r="D15" s="207" t="s">
        <v>62</v>
      </c>
      <c r="E15" s="208"/>
      <c r="F15" s="131"/>
      <c r="G15" s="132"/>
      <c r="H15" s="164"/>
    </row>
    <row r="16" spans="2:8" x14ac:dyDescent="0.25">
      <c r="B16" s="206"/>
      <c r="C16" s="133" t="s">
        <v>63</v>
      </c>
      <c r="D16" s="204">
        <v>0.4</v>
      </c>
      <c r="E16" s="205"/>
      <c r="F16" s="134"/>
      <c r="G16" s="135"/>
      <c r="H16" s="165"/>
    </row>
    <row r="17" spans="2:8" x14ac:dyDescent="0.25">
      <c r="B17" s="166"/>
      <c r="C17" s="133" t="s">
        <v>64</v>
      </c>
      <c r="D17" s="204">
        <v>0.6</v>
      </c>
      <c r="E17" s="205"/>
      <c r="F17" s="134"/>
      <c r="G17" s="135"/>
      <c r="H17" s="165"/>
    </row>
    <row r="18" spans="2:8" x14ac:dyDescent="0.25">
      <c r="B18" s="167"/>
      <c r="C18" s="133" t="s">
        <v>65</v>
      </c>
      <c r="D18" s="204">
        <v>1.1000000000000001</v>
      </c>
      <c r="E18" s="205"/>
      <c r="F18" s="134"/>
      <c r="G18" s="135"/>
      <c r="H18" s="165"/>
    </row>
    <row r="19" spans="2:8" x14ac:dyDescent="0.25">
      <c r="B19" s="167"/>
      <c r="C19" s="133" t="s">
        <v>66</v>
      </c>
      <c r="D19" s="204">
        <v>4</v>
      </c>
      <c r="E19" s="205"/>
      <c r="F19" s="134"/>
      <c r="G19" s="135"/>
      <c r="H19" s="165"/>
    </row>
    <row r="20" spans="2:8" x14ac:dyDescent="0.25">
      <c r="B20" s="167"/>
      <c r="C20" s="133" t="s">
        <v>67</v>
      </c>
      <c r="D20" s="204">
        <v>7.28</v>
      </c>
      <c r="E20" s="205"/>
      <c r="F20" s="134"/>
      <c r="G20" s="135"/>
      <c r="H20" s="168"/>
    </row>
    <row r="21" spans="2:8" x14ac:dyDescent="0.25">
      <c r="B21" s="167"/>
      <c r="C21" s="133" t="s">
        <v>68</v>
      </c>
      <c r="D21" s="204">
        <v>6.65</v>
      </c>
      <c r="E21" s="205"/>
      <c r="F21" s="134"/>
      <c r="G21" s="135"/>
      <c r="H21" s="165"/>
    </row>
    <row r="22" spans="2:8" x14ac:dyDescent="0.25">
      <c r="B22" s="167"/>
      <c r="C22" s="136" t="s">
        <v>69</v>
      </c>
      <c r="D22" s="215">
        <f>ROUNDUP((((1+D19/100+D16/100+D17/100)*(1+D18/100)*(1+D20/100))/(1-D21/100)-1)*100,2)</f>
        <v>22</v>
      </c>
      <c r="E22" s="216"/>
      <c r="F22" s="134"/>
      <c r="G22" s="135"/>
      <c r="H22" s="165"/>
    </row>
    <row r="23" spans="2:8" x14ac:dyDescent="0.25">
      <c r="B23" s="169"/>
      <c r="C23" s="138"/>
      <c r="D23" s="138"/>
      <c r="E23" s="138"/>
      <c r="F23" s="138"/>
      <c r="G23" s="138"/>
      <c r="H23" s="170"/>
    </row>
    <row r="24" spans="2:8" x14ac:dyDescent="0.25">
      <c r="B24" s="169"/>
      <c r="C24" s="139" t="s">
        <v>70</v>
      </c>
      <c r="D24" s="139"/>
      <c r="E24" s="137"/>
      <c r="F24" s="138"/>
      <c r="G24" s="138"/>
      <c r="H24" s="170"/>
    </row>
    <row r="25" spans="2:8" x14ac:dyDescent="0.25">
      <c r="B25" s="169"/>
      <c r="C25" s="140"/>
      <c r="D25" s="217" t="s">
        <v>71</v>
      </c>
      <c r="E25" s="141"/>
      <c r="F25" s="142"/>
      <c r="G25" s="142"/>
      <c r="H25" s="220" t="s">
        <v>72</v>
      </c>
    </row>
    <row r="26" spans="2:8" ht="15.75" thickBot="1" x14ac:dyDescent="0.3">
      <c r="B26" s="169"/>
      <c r="C26" s="223" t="s">
        <v>73</v>
      </c>
      <c r="D26" s="218"/>
      <c r="E26" s="224" t="s">
        <v>74</v>
      </c>
      <c r="F26" s="225"/>
      <c r="G26" s="225"/>
      <c r="H26" s="221"/>
    </row>
    <row r="27" spans="2:8" x14ac:dyDescent="0.25">
      <c r="B27" s="169"/>
      <c r="C27" s="223"/>
      <c r="D27" s="218"/>
      <c r="E27" s="226" t="s">
        <v>75</v>
      </c>
      <c r="F27" s="226"/>
      <c r="G27" s="226"/>
      <c r="H27" s="221"/>
    </row>
    <row r="28" spans="2:8" x14ac:dyDescent="0.25">
      <c r="B28" s="169"/>
      <c r="C28" s="143"/>
      <c r="D28" s="219"/>
      <c r="E28" s="144"/>
      <c r="F28" s="145"/>
      <c r="G28" s="145"/>
      <c r="H28" s="222"/>
    </row>
    <row r="29" spans="2:8" ht="35.25" x14ac:dyDescent="0.25">
      <c r="B29" s="169"/>
      <c r="C29" s="137" t="s">
        <v>76</v>
      </c>
      <c r="D29" s="146"/>
      <c r="E29" s="137"/>
      <c r="F29" s="138"/>
      <c r="G29" s="138"/>
      <c r="H29" s="157"/>
    </row>
    <row r="30" spans="2:8" ht="35.25" x14ac:dyDescent="0.25">
      <c r="B30" s="169"/>
      <c r="C30" s="144" t="s">
        <v>77</v>
      </c>
      <c r="D30" s="148"/>
      <c r="E30" s="144"/>
      <c r="F30" s="145"/>
      <c r="G30" s="145"/>
      <c r="H30" s="157"/>
    </row>
    <row r="31" spans="2:8" ht="35.25" x14ac:dyDescent="0.25">
      <c r="B31" s="169"/>
      <c r="C31" s="149" t="s">
        <v>78</v>
      </c>
      <c r="D31" s="150"/>
      <c r="E31" s="149"/>
      <c r="F31" s="151"/>
      <c r="G31" s="151"/>
      <c r="H31" s="157"/>
    </row>
    <row r="32" spans="2:8" ht="35.25" x14ac:dyDescent="0.25">
      <c r="B32" s="169"/>
      <c r="C32" s="152" t="s">
        <v>79</v>
      </c>
      <c r="D32" s="150"/>
      <c r="E32" s="149"/>
      <c r="F32" s="151"/>
      <c r="G32" s="151"/>
      <c r="H32" s="157"/>
    </row>
    <row r="33" spans="2:8" ht="35.25" x14ac:dyDescent="0.25">
      <c r="B33" s="169"/>
      <c r="C33" s="152" t="s">
        <v>80</v>
      </c>
      <c r="D33" s="150"/>
      <c r="E33" s="149"/>
      <c r="F33" s="151"/>
      <c r="G33" s="151"/>
      <c r="H33" s="157"/>
    </row>
    <row r="34" spans="2:8" ht="35.25" x14ac:dyDescent="0.25">
      <c r="B34" s="169"/>
      <c r="C34" s="149" t="s">
        <v>81</v>
      </c>
      <c r="D34" s="150"/>
      <c r="E34" s="149"/>
      <c r="F34" s="151"/>
      <c r="G34" s="151"/>
      <c r="H34" s="157"/>
    </row>
    <row r="35" spans="2:8" ht="35.25" x14ac:dyDescent="0.25">
      <c r="B35" s="169"/>
      <c r="C35" s="153" t="s">
        <v>82</v>
      </c>
      <c r="D35" s="150"/>
      <c r="E35" s="149"/>
      <c r="F35" s="151"/>
      <c r="G35" s="151"/>
      <c r="H35" s="157"/>
    </row>
    <row r="36" spans="2:8" ht="35.25" x14ac:dyDescent="0.25">
      <c r="B36" s="169"/>
      <c r="C36" s="154"/>
      <c r="D36" s="146"/>
      <c r="E36" s="137"/>
      <c r="F36" s="138"/>
      <c r="G36" s="138"/>
      <c r="H36" s="157"/>
    </row>
    <row r="37" spans="2:8" ht="35.25" x14ac:dyDescent="0.25">
      <c r="B37" s="169"/>
      <c r="C37" s="155"/>
      <c r="D37" s="146"/>
      <c r="E37" s="137"/>
      <c r="F37" s="138"/>
      <c r="G37" s="138"/>
      <c r="H37" s="157"/>
    </row>
    <row r="38" spans="2:8" ht="35.25" x14ac:dyDescent="0.25">
      <c r="B38" s="169"/>
      <c r="C38" s="156" t="s">
        <v>83</v>
      </c>
      <c r="D38" s="146"/>
      <c r="E38" s="137"/>
      <c r="F38" s="138"/>
      <c r="G38" s="138"/>
      <c r="H38" s="157"/>
    </row>
    <row r="39" spans="2:8" ht="35.25" x14ac:dyDescent="0.25">
      <c r="B39" s="143"/>
      <c r="C39" s="171" t="s">
        <v>84</v>
      </c>
      <c r="D39" s="148"/>
      <c r="E39" s="144"/>
      <c r="F39" s="145"/>
      <c r="G39" s="145"/>
      <c r="H39" s="172"/>
    </row>
    <row r="40" spans="2:8" ht="35.25" x14ac:dyDescent="0.25">
      <c r="B40" s="137"/>
      <c r="C40" s="137"/>
      <c r="D40" s="146"/>
      <c r="E40" s="137"/>
      <c r="F40" s="138"/>
      <c r="G40" s="138"/>
      <c r="H40" s="147"/>
    </row>
    <row r="41" spans="2:8" x14ac:dyDescent="0.25">
      <c r="B41" s="137"/>
      <c r="C41" s="137"/>
      <c r="D41" s="137"/>
      <c r="E41" s="137"/>
      <c r="F41" s="138"/>
      <c r="G41" s="138"/>
      <c r="H41" s="138"/>
    </row>
  </sheetData>
  <mergeCells count="21">
    <mergeCell ref="D22:E22"/>
    <mergeCell ref="D25:D28"/>
    <mergeCell ref="H25:H28"/>
    <mergeCell ref="C26:C27"/>
    <mergeCell ref="E26:G26"/>
    <mergeCell ref="E27:G27"/>
    <mergeCell ref="B2:H2"/>
    <mergeCell ref="B3:H3"/>
    <mergeCell ref="B4:H4"/>
    <mergeCell ref="C7:G7"/>
    <mergeCell ref="C12:G12"/>
    <mergeCell ref="C13:G13"/>
    <mergeCell ref="C14:F14"/>
    <mergeCell ref="D18:E18"/>
    <mergeCell ref="D19:E19"/>
    <mergeCell ref="D20:E20"/>
    <mergeCell ref="D21:E21"/>
    <mergeCell ref="B15:B16"/>
    <mergeCell ref="D15:E15"/>
    <mergeCell ref="D16:E16"/>
    <mergeCell ref="D17:E17"/>
  </mergeCells>
  <pageMargins left="0.511811024" right="0.511811024" top="0.78740157499999996" bottom="0.78740157499999996" header="0.31496062000000002" footer="0.31496062000000002"/>
  <pageSetup paperSize="9" scale="63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B2243-9541-4614-B3EF-75627FA50AB0}">
  <dimension ref="B1:I33"/>
  <sheetViews>
    <sheetView workbookViewId="0">
      <selection activeCell="O32" sqref="O32"/>
    </sheetView>
  </sheetViews>
  <sheetFormatPr defaultRowHeight="15" x14ac:dyDescent="0.25"/>
  <sheetData>
    <row r="1" spans="2:9" ht="15.75" thickBot="1" x14ac:dyDescent="0.3"/>
    <row r="2" spans="2:9" x14ac:dyDescent="0.25">
      <c r="B2" s="173"/>
      <c r="C2" s="174" t="s">
        <v>110</v>
      </c>
      <c r="D2" s="77"/>
      <c r="E2" s="77"/>
      <c r="F2" s="77"/>
      <c r="G2" s="77"/>
      <c r="H2" s="77"/>
      <c r="I2" s="64"/>
    </row>
    <row r="3" spans="2:9" ht="15.75" thickBot="1" x14ac:dyDescent="0.3">
      <c r="B3" s="65"/>
      <c r="C3" s="66"/>
      <c r="D3" s="66"/>
      <c r="E3" s="66"/>
      <c r="F3" s="66"/>
      <c r="G3" s="66"/>
      <c r="H3" s="66"/>
      <c r="I3" s="79"/>
    </row>
    <row r="4" spans="2:9" x14ac:dyDescent="0.25">
      <c r="B4" s="175" t="s">
        <v>89</v>
      </c>
      <c r="C4" s="77"/>
      <c r="D4" s="77"/>
      <c r="E4" s="77"/>
      <c r="F4" s="77"/>
      <c r="G4" s="77"/>
      <c r="H4" s="77"/>
      <c r="I4" s="64"/>
    </row>
    <row r="5" spans="2:9" x14ac:dyDescent="0.25">
      <c r="B5" s="65" t="s">
        <v>91</v>
      </c>
      <c r="C5" s="66"/>
      <c r="D5" s="66"/>
      <c r="E5" s="66"/>
      <c r="F5" s="66"/>
      <c r="G5" s="66"/>
      <c r="H5" s="66"/>
      <c r="I5" s="79"/>
    </row>
    <row r="6" spans="2:9" x14ac:dyDescent="0.25">
      <c r="B6" s="65" t="s">
        <v>92</v>
      </c>
      <c r="C6" s="66"/>
      <c r="D6" s="66"/>
      <c r="E6" s="66"/>
      <c r="F6" s="66"/>
      <c r="G6" s="66"/>
      <c r="H6" s="66"/>
      <c r="I6" s="79"/>
    </row>
    <row r="7" spans="2:9" ht="15.75" thickBot="1" x14ac:dyDescent="0.3">
      <c r="B7" s="67" t="s">
        <v>93</v>
      </c>
      <c r="C7" s="68" t="s">
        <v>94</v>
      </c>
      <c r="D7" s="68"/>
      <c r="E7" s="68"/>
      <c r="F7" s="68"/>
      <c r="G7" s="68"/>
      <c r="H7" s="68"/>
      <c r="I7" s="93"/>
    </row>
    <row r="8" spans="2:9" ht="15.75" thickBot="1" x14ac:dyDescent="0.3">
      <c r="B8" s="65"/>
      <c r="C8" s="66"/>
      <c r="D8" s="66"/>
      <c r="E8" s="66"/>
      <c r="F8" s="66"/>
      <c r="G8" s="66"/>
      <c r="H8" s="66"/>
      <c r="I8" s="79"/>
    </row>
    <row r="9" spans="2:9" x14ac:dyDescent="0.25">
      <c r="B9" s="175" t="s">
        <v>90</v>
      </c>
      <c r="C9" s="77"/>
      <c r="D9" s="77"/>
      <c r="E9" s="77"/>
      <c r="F9" s="77"/>
      <c r="G9" s="77"/>
      <c r="H9" s="77"/>
      <c r="I9" s="64"/>
    </row>
    <row r="10" spans="2:9" x14ac:dyDescent="0.25">
      <c r="B10" s="65" t="s">
        <v>95</v>
      </c>
      <c r="C10" s="66"/>
      <c r="D10" s="66"/>
      <c r="E10" s="66"/>
      <c r="F10" s="66"/>
      <c r="G10" s="66"/>
      <c r="H10" s="66"/>
      <c r="I10" s="79"/>
    </row>
    <row r="11" spans="2:9" x14ac:dyDescent="0.25">
      <c r="B11" s="65" t="s">
        <v>96</v>
      </c>
      <c r="C11" s="66"/>
      <c r="D11" s="66"/>
      <c r="E11" s="66"/>
      <c r="F11" s="66"/>
      <c r="G11" s="66"/>
      <c r="H11" s="66"/>
      <c r="I11" s="79"/>
    </row>
    <row r="12" spans="2:9" ht="15.75" thickBot="1" x14ac:dyDescent="0.3">
      <c r="B12" s="67" t="s">
        <v>97</v>
      </c>
      <c r="C12" s="68"/>
      <c r="D12" s="68"/>
      <c r="E12" s="68"/>
      <c r="F12" s="68"/>
      <c r="G12" s="68"/>
      <c r="H12" s="68"/>
      <c r="I12" s="93"/>
    </row>
    <row r="13" spans="2:9" ht="15.75" thickBot="1" x14ac:dyDescent="0.3">
      <c r="B13" s="65"/>
      <c r="C13" s="66"/>
      <c r="D13" s="66"/>
      <c r="E13" s="66"/>
      <c r="F13" s="66"/>
      <c r="G13" s="66"/>
      <c r="H13" s="66"/>
      <c r="I13" s="79"/>
    </row>
    <row r="14" spans="2:9" x14ac:dyDescent="0.25">
      <c r="B14" s="175" t="s">
        <v>98</v>
      </c>
      <c r="C14" s="77"/>
      <c r="D14" s="77"/>
      <c r="E14" s="77"/>
      <c r="F14" s="77"/>
      <c r="G14" s="77"/>
      <c r="H14" s="77"/>
      <c r="I14" s="64"/>
    </row>
    <row r="15" spans="2:9" ht="15.75" thickBot="1" x14ac:dyDescent="0.3">
      <c r="B15" s="67" t="s">
        <v>99</v>
      </c>
      <c r="C15" s="68"/>
      <c r="D15" s="68"/>
      <c r="E15" s="68"/>
      <c r="F15" s="68"/>
      <c r="G15" s="68"/>
      <c r="H15" s="68"/>
      <c r="I15" s="93"/>
    </row>
    <row r="16" spans="2:9" ht="15.75" thickBot="1" x14ac:dyDescent="0.3">
      <c r="B16" s="65"/>
      <c r="C16" s="66"/>
      <c r="D16" s="66"/>
      <c r="E16" s="66"/>
      <c r="F16" s="66"/>
      <c r="G16" s="66"/>
      <c r="H16" s="66"/>
      <c r="I16" s="79"/>
    </row>
    <row r="17" spans="2:9" x14ac:dyDescent="0.25">
      <c r="B17" s="175" t="s">
        <v>100</v>
      </c>
      <c r="C17" s="77"/>
      <c r="D17" s="77"/>
      <c r="E17" s="77"/>
      <c r="F17" s="77"/>
      <c r="G17" s="77"/>
      <c r="H17" s="77"/>
      <c r="I17" s="64"/>
    </row>
    <row r="18" spans="2:9" ht="15.75" thickBot="1" x14ac:dyDescent="0.3">
      <c r="B18" s="67" t="s">
        <v>101</v>
      </c>
      <c r="C18" s="68"/>
      <c r="D18" s="68"/>
      <c r="E18" s="68"/>
      <c r="F18" s="68"/>
      <c r="G18" s="68"/>
      <c r="H18" s="68"/>
      <c r="I18" s="93"/>
    </row>
    <row r="19" spans="2:9" ht="15.75" thickBot="1" x14ac:dyDescent="0.3">
      <c r="B19" s="65"/>
      <c r="C19" s="66"/>
      <c r="D19" s="66"/>
      <c r="E19" s="66"/>
      <c r="F19" s="66"/>
      <c r="G19" s="66"/>
      <c r="H19" s="66"/>
      <c r="I19" s="79"/>
    </row>
    <row r="20" spans="2:9" x14ac:dyDescent="0.25">
      <c r="B20" s="175" t="s">
        <v>102</v>
      </c>
      <c r="C20" s="77"/>
      <c r="D20" s="77"/>
      <c r="E20" s="77"/>
      <c r="F20" s="77"/>
      <c r="G20" s="77"/>
      <c r="H20" s="77"/>
      <c r="I20" s="64"/>
    </row>
    <row r="21" spans="2:9" ht="15.75" thickBot="1" x14ac:dyDescent="0.3">
      <c r="B21" s="67" t="s">
        <v>103</v>
      </c>
      <c r="C21" s="68"/>
      <c r="D21" s="68"/>
      <c r="E21" s="68"/>
      <c r="F21" s="68"/>
      <c r="G21" s="68"/>
      <c r="H21" s="68"/>
      <c r="I21" s="93"/>
    </row>
    <row r="22" spans="2:9" ht="15.75" thickBot="1" x14ac:dyDescent="0.3">
      <c r="B22" s="65"/>
      <c r="C22" s="66"/>
      <c r="D22" s="66"/>
      <c r="E22" s="66"/>
      <c r="F22" s="66"/>
      <c r="G22" s="66"/>
      <c r="H22" s="66"/>
      <c r="I22" s="79"/>
    </row>
    <row r="23" spans="2:9" x14ac:dyDescent="0.25">
      <c r="B23" s="175" t="s">
        <v>104</v>
      </c>
      <c r="C23" s="77"/>
      <c r="D23" s="77"/>
      <c r="E23" s="77"/>
      <c r="F23" s="77"/>
      <c r="G23" s="77"/>
      <c r="H23" s="77"/>
      <c r="I23" s="64"/>
    </row>
    <row r="24" spans="2:9" ht="15.75" thickBot="1" x14ac:dyDescent="0.3">
      <c r="B24" s="67" t="s">
        <v>105</v>
      </c>
      <c r="C24" s="68"/>
      <c r="D24" s="68"/>
      <c r="E24" s="68"/>
      <c r="F24" s="68"/>
      <c r="G24" s="68"/>
      <c r="H24" s="68"/>
      <c r="I24" s="93"/>
    </row>
    <row r="25" spans="2:9" ht="15.75" thickBot="1" x14ac:dyDescent="0.3">
      <c r="B25" s="65"/>
      <c r="C25" s="66"/>
      <c r="D25" s="66"/>
      <c r="E25" s="66"/>
      <c r="F25" s="66"/>
      <c r="G25" s="66"/>
      <c r="H25" s="66"/>
      <c r="I25" s="79"/>
    </row>
    <row r="26" spans="2:9" x14ac:dyDescent="0.25">
      <c r="B26" s="175" t="s">
        <v>106</v>
      </c>
      <c r="C26" s="77"/>
      <c r="D26" s="77"/>
      <c r="E26" s="77"/>
      <c r="F26" s="77"/>
      <c r="G26" s="77"/>
      <c r="H26" s="77"/>
      <c r="I26" s="64"/>
    </row>
    <row r="27" spans="2:9" ht="15.75" thickBot="1" x14ac:dyDescent="0.3">
      <c r="B27" s="67" t="s">
        <v>107</v>
      </c>
      <c r="C27" s="68"/>
      <c r="D27" s="68"/>
      <c r="E27" s="68"/>
      <c r="F27" s="68"/>
      <c r="G27" s="68"/>
      <c r="H27" s="68"/>
      <c r="I27" s="93"/>
    </row>
    <row r="28" spans="2:9" ht="15.75" thickBot="1" x14ac:dyDescent="0.3">
      <c r="B28" s="65"/>
      <c r="C28" s="66"/>
      <c r="D28" s="66"/>
      <c r="E28" s="66"/>
      <c r="F28" s="66"/>
      <c r="G28" s="66"/>
      <c r="H28" s="66"/>
      <c r="I28" s="79"/>
    </row>
    <row r="29" spans="2:9" x14ac:dyDescent="0.25">
      <c r="B29" s="175" t="s">
        <v>108</v>
      </c>
      <c r="C29" s="77"/>
      <c r="D29" s="77"/>
      <c r="E29" s="77"/>
      <c r="F29" s="77"/>
      <c r="G29" s="77"/>
      <c r="H29" s="77"/>
      <c r="I29" s="64"/>
    </row>
    <row r="30" spans="2:9" ht="15.75" thickBot="1" x14ac:dyDescent="0.3">
      <c r="B30" s="67" t="s">
        <v>109</v>
      </c>
      <c r="C30" s="68"/>
      <c r="D30" s="68"/>
      <c r="E30" s="68"/>
      <c r="F30" s="68"/>
      <c r="G30" s="68"/>
      <c r="H30" s="68"/>
      <c r="I30" s="93"/>
    </row>
    <row r="31" spans="2:9" x14ac:dyDescent="0.25">
      <c r="B31" s="65"/>
      <c r="C31" s="66"/>
      <c r="D31" s="66"/>
      <c r="E31" s="66"/>
      <c r="F31" s="66"/>
      <c r="G31" s="66"/>
      <c r="H31" s="66"/>
      <c r="I31" s="79"/>
    </row>
    <row r="32" spans="2:9" ht="15.75" thickBot="1" x14ac:dyDescent="0.3">
      <c r="B32" s="67"/>
      <c r="C32" s="68"/>
      <c r="D32" s="68"/>
      <c r="E32" s="68"/>
      <c r="F32" s="68"/>
      <c r="G32" s="68"/>
      <c r="H32" s="68"/>
      <c r="I32" s="93"/>
    </row>
    <row r="33" spans="2:9" x14ac:dyDescent="0.25">
      <c r="B33" s="66"/>
      <c r="C33" s="66"/>
      <c r="D33" s="66"/>
      <c r="E33" s="66"/>
      <c r="F33" s="66"/>
      <c r="G33" s="66"/>
      <c r="H33" s="66"/>
      <c r="I33" s="66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Orçamento</vt:lpstr>
      <vt:lpstr>Cronograma</vt:lpstr>
      <vt:lpstr>Bdi</vt:lpstr>
      <vt:lpstr>Memorial de Cálculo</vt:lpstr>
      <vt:lpstr>Cronograma!Area_de_impressao</vt:lpstr>
      <vt:lpstr>Orçamento!Area_de_impressao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2022-01-31T13:25:32Z</cp:lastPrinted>
  <dcterms:created xsi:type="dcterms:W3CDTF">2018-11-07T12:30:00Z</dcterms:created>
  <dcterms:modified xsi:type="dcterms:W3CDTF">2022-01-31T17:52:16Z</dcterms:modified>
</cp:coreProperties>
</file>