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8ABB4D65-AB9E-4CFE-8FDC-1E49DDFE127A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Orçamento" sheetId="2" r:id="rId1"/>
    <sheet name="Cronograma" sheetId="3" r:id="rId2"/>
  </sheets>
  <definedNames>
    <definedName name="_xlnm.Print_Area" localSheetId="1">Cronograma!$A$1:$P$23</definedName>
    <definedName name="_xlnm.Print_Area" localSheetId="0">Orçamento!$A$1:$I$41</definedName>
  </definedNames>
  <calcPr calcId="191029" fullPrecision="0"/>
</workbook>
</file>

<file path=xl/calcChain.xml><?xml version="1.0" encoding="utf-8"?>
<calcChain xmlns="http://schemas.openxmlformats.org/spreadsheetml/2006/main">
  <c r="I30" i="2" l="1"/>
  <c r="I28" i="2"/>
  <c r="H28" i="2"/>
  <c r="H33" i="2" l="1"/>
  <c r="I33" i="2" s="1"/>
  <c r="H34" i="2"/>
  <c r="H27" i="2" l="1"/>
  <c r="I27" i="2" s="1"/>
  <c r="H17" i="2" l="1"/>
  <c r="H13" i="2"/>
  <c r="H23" i="2" l="1"/>
  <c r="H22" i="2"/>
  <c r="I13" i="2" l="1"/>
  <c r="I34" i="2" l="1"/>
  <c r="H29" i="2"/>
  <c r="I29" i="2" s="1"/>
  <c r="I22" i="2"/>
  <c r="I23" i="2"/>
  <c r="H18" i="2"/>
  <c r="I18" i="2" s="1"/>
  <c r="I17" i="2" l="1"/>
  <c r="I24" i="2"/>
  <c r="I35" i="2"/>
  <c r="C17" i="3" s="1"/>
  <c r="C15" i="3" l="1"/>
  <c r="O15" i="3" s="1"/>
  <c r="P17" i="3"/>
  <c r="L17" i="3"/>
  <c r="P15" i="3" l="1"/>
  <c r="G15" i="3"/>
  <c r="K15" i="3"/>
  <c r="O19" i="3"/>
  <c r="I19" i="2"/>
  <c r="C14" i="3" s="1"/>
  <c r="P14" i="3" l="1"/>
  <c r="I14" i="2"/>
  <c r="C13" i="3" l="1"/>
  <c r="L13" i="3" s="1"/>
  <c r="I37" i="2"/>
  <c r="C16" i="3"/>
  <c r="L14" i="3"/>
  <c r="P13" i="3" l="1"/>
  <c r="C19" i="3"/>
  <c r="D14" i="3" s="1"/>
  <c r="P16" i="3"/>
  <c r="K19" i="3"/>
  <c r="G19" i="3"/>
  <c r="H19" i="3" s="1"/>
  <c r="P19" i="3" l="1"/>
  <c r="D15" i="3"/>
  <c r="D16" i="3"/>
  <c r="D13" i="3"/>
  <c r="D17" i="3"/>
  <c r="L19" i="3"/>
</calcChain>
</file>

<file path=xl/sharedStrings.xml><?xml version="1.0" encoding="utf-8"?>
<sst xmlns="http://schemas.openxmlformats.org/spreadsheetml/2006/main" count="107" uniqueCount="69">
  <si>
    <t xml:space="preserve">SERVIÇOS PRELIMINARES </t>
  </si>
  <si>
    <t>1.1</t>
  </si>
  <si>
    <t>TERRAPLENAGEM</t>
  </si>
  <si>
    <t>2.1</t>
  </si>
  <si>
    <t>SINAPI</t>
  </si>
  <si>
    <t>PAVIMENTAÇÃO</t>
  </si>
  <si>
    <t>(m²)</t>
  </si>
  <si>
    <t>SINALIZAÇÃO</t>
  </si>
  <si>
    <t>3.1</t>
  </si>
  <si>
    <t>DRENAGEM EXISTENTE</t>
  </si>
  <si>
    <t>4.1</t>
  </si>
  <si>
    <t>SICRO</t>
  </si>
  <si>
    <t>Quantidade</t>
  </si>
  <si>
    <t>(m)</t>
  </si>
  <si>
    <t>(und)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</si>
  <si>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</si>
  <si>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</si>
  <si>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</si>
  <si>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</si>
  <si>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</si>
  <si>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</si>
  <si>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</si>
  <si>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</si>
  <si>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</si>
  <si>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</si>
  <si>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</si>
  <si>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</si>
  <si>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</si>
  <si>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</si>
  <si>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</si>
  <si>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</si>
  <si>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</si>
  <si>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</si>
  <si>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</si>
  <si>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</si>
  <si>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</si>
  <si>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</si>
  <si>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</si>
  <si>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</si>
  <si>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</si>
  <si>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</si>
  <si>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</si>
  <si>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</si>
  <si>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</si>
  <si>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2.2</t>
  </si>
  <si>
    <t>3.2</t>
  </si>
  <si>
    <t>4.2</t>
  </si>
  <si>
    <t xml:space="preserve">  </t>
  </si>
  <si>
    <t>PLACA DE OBRA (PARA CONSTRUCAO CIVIL) EM CHAPA GALVANIZADA *N. 22*, ADESIVADA DE *2,4 X 1,2* M</t>
  </si>
  <si>
    <t>TOPOGRAFO COM ENCARGOS COMPLEMENTARES</t>
  </si>
  <si>
    <t>(H)</t>
  </si>
  <si>
    <t>REGULARIZAÇÃO E COMPACTAÇÃO DE SUBLEITO DE SOLO PREDOMINANTEMENTE ARGILISO</t>
  </si>
  <si>
    <t>ASSENTAMENTO DE GUIA (MEIO-FIO) EM TRECHO RETO, CONFECCIONADA EM CONCRETO PRÉ-FABRICADO, DIMENSÕES 100X15X13X30 CM</t>
  </si>
  <si>
    <t xml:space="preserve">DRENAGEM </t>
  </si>
  <si>
    <t>CAIXA COM GRELHA SIMPLES RETANGULAR, EM ALVENARIA COM TIJOLOS CERÂMICOS MACIÇOS, DIMENSÕES INTERNAS: 0,5X1X1 M</t>
  </si>
  <si>
    <t>UN</t>
  </si>
  <si>
    <t>TUBO DE CONCRETO PARA REDES COLETORAS DE ESGOTO SANITÁRIO, DIÂMETRO DE 300 MM</t>
  </si>
  <si>
    <t>(M)</t>
  </si>
  <si>
    <t>SUPORTE METÁLICO GALVANIZADO PARA PLACA DE REGULAMENTAÇÃO - FORNECIMENTO E IMPLANTAÇÃO</t>
  </si>
  <si>
    <t>PLACA SINALIZAÇÃO</t>
  </si>
  <si>
    <t>5.3</t>
  </si>
  <si>
    <t>5.4</t>
  </si>
  <si>
    <t>Olimpio Venturi</t>
  </si>
  <si>
    <t>São Pedro Velho</t>
  </si>
  <si>
    <t>REASSENTAMENTO DE BLOCOS SEXTAVADO PARA PISO INTERTRAVADO, ESPESSURA DE 8CM, EM VIA/ESTACIONAMENTO, COM REAPROVEITAMENTO DOS BLOCOS</t>
  </si>
  <si>
    <t>ATERRO MECANIZADO DE VALA COM ESCAVADEIRA HIDRÁULICA</t>
  </si>
  <si>
    <t>(M³)</t>
  </si>
  <si>
    <t>4.3</t>
  </si>
  <si>
    <t>Referência de Preço: (SINAPI -SETEMBRO/2023) e (SICRO2 - JANEIRO/2023)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</si>
</sst>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_-;\-&quot;R$&quot;\ * #,##0.000_-;_-&quot;R$&quot;\ * &quot;-&quot;??_-;_-@_-"/>
    <numFmt numFmtId="171" formatCode="_-&quot;R$&quot;\ * #,##0.0000_-;\-&quot;R$&quot;\ * #,##0.0000_-;_-&quot;R$&quot;\ * &quot;-&quot;??_-;_-@_-"/>
    <numFmt numFmtId="172" formatCode="&quot;R$&quot;#,##0.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68" fontId="18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10" fontId="9" fillId="0" borderId="0" xfId="0" applyNumberFormat="1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/>
    <xf numFmtId="4" fontId="6" fillId="0" borderId="0" xfId="0" applyNumberFormat="1" applyFont="1"/>
    <xf numFmtId="10" fontId="6" fillId="0" borderId="0" xfId="0" applyNumberFormat="1" applyFont="1"/>
    <xf numFmtId="4" fontId="10" fillId="0" borderId="0" xfId="0" applyNumberFormat="1" applyFont="1"/>
    <xf numFmtId="10" fontId="10" fillId="0" borderId="0" xfId="0" applyNumberFormat="1" applyFont="1"/>
    <xf numFmtId="0" fontId="6" fillId="0" borderId="0" xfId="0" applyFont="1" applyBorder="1"/>
    <xf numFmtId="166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vertical="center"/>
    </xf>
    <xf numFmtId="10" fontId="6" fillId="0" borderId="4" xfId="0" applyNumberFormat="1" applyFont="1" applyBorder="1" applyAlignment="1">
      <alignment vertical="center"/>
    </xf>
    <xf numFmtId="10" fontId="6" fillId="0" borderId="4" xfId="0" applyNumberFormat="1" applyFont="1" applyBorder="1"/>
    <xf numFmtId="4" fontId="6" fillId="0" borderId="4" xfId="0" applyNumberFormat="1" applyFont="1" applyBorder="1"/>
    <xf numFmtId="4" fontId="6" fillId="0" borderId="3" xfId="0" applyNumberFormat="1" applyFont="1" applyBorder="1"/>
    <xf numFmtId="10" fontId="6" fillId="0" borderId="0" xfId="0" applyNumberFormat="1" applyFont="1" applyBorder="1"/>
    <xf numFmtId="4" fontId="6" fillId="0" borderId="0" xfId="0" applyNumberFormat="1" applyFont="1" applyBorder="1"/>
    <xf numFmtId="166" fontId="6" fillId="0" borderId="6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horizontal="right" vertical="center"/>
    </xf>
    <xf numFmtId="166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4" fontId="10" fillId="0" borderId="0" xfId="0" applyNumberFormat="1" applyFont="1" applyBorder="1" applyAlignment="1">
      <alignment horizontal="left"/>
    </xf>
    <xf numFmtId="14" fontId="10" fillId="0" borderId="0" xfId="0" applyNumberFormat="1" applyFont="1" applyBorder="1"/>
    <xf numFmtId="4" fontId="1" fillId="0" borderId="0" xfId="0" applyNumberFormat="1" applyFont="1"/>
    <xf numFmtId="10" fontId="13" fillId="0" borderId="0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right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166" fontId="6" fillId="0" borderId="4" xfId="0" applyNumberFormat="1" applyFont="1" applyBorder="1"/>
    <xf numFmtId="10" fontId="6" fillId="3" borderId="1" xfId="0" applyNumberFormat="1" applyFont="1" applyFill="1" applyBorder="1" applyAlignment="1">
      <alignment vertical="center"/>
    </xf>
    <xf numFmtId="166" fontId="6" fillId="3" borderId="1" xfId="0" applyNumberFormat="1" applyFont="1" applyFill="1" applyBorder="1" applyAlignment="1">
      <alignment vertical="center"/>
    </xf>
    <xf numFmtId="0" fontId="10" fillId="0" borderId="7" xfId="0" applyFont="1" applyBorder="1" applyAlignment="1"/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" fillId="2" borderId="0" xfId="0" applyFont="1" applyFill="1"/>
    <xf numFmtId="10" fontId="12" fillId="2" borderId="5" xfId="0" applyNumberFormat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/>
    </xf>
    <xf numFmtId="10" fontId="10" fillId="2" borderId="6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4" fontId="6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0" applyNumberFormat="1"/>
    <xf numFmtId="170" fontId="0" fillId="0" borderId="0" xfId="1" applyNumberFormat="1" applyFont="1"/>
    <xf numFmtId="170" fontId="7" fillId="0" borderId="0" xfId="1" applyNumberFormat="1" applyFont="1"/>
    <xf numFmtId="170" fontId="7" fillId="2" borderId="0" xfId="1" applyNumberFormat="1" applyFont="1" applyFill="1"/>
    <xf numFmtId="166" fontId="6" fillId="3" borderId="1" xfId="0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horizontal="left"/>
    </xf>
    <xf numFmtId="171" fontId="0" fillId="0" borderId="0" xfId="1" applyNumberFormat="1" applyFont="1"/>
    <xf numFmtId="0" fontId="14" fillId="2" borderId="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/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171" fontId="0" fillId="4" borderId="0" xfId="1" applyNumberFormat="1" applyFont="1" applyFill="1"/>
    <xf numFmtId="170" fontId="0" fillId="4" borderId="0" xfId="1" applyNumberFormat="1" applyFont="1" applyFill="1"/>
    <xf numFmtId="0" fontId="0" fillId="4" borderId="0" xfId="0" applyFill="1"/>
    <xf numFmtId="44" fontId="0" fillId="4" borderId="0" xfId="0" applyNumberFormat="1" applyFill="1"/>
    <xf numFmtId="0" fontId="1" fillId="0" borderId="1" xfId="0" applyFont="1" applyFill="1" applyBorder="1" applyAlignment="1">
      <alignment horizontal="center"/>
    </xf>
    <xf numFmtId="44" fontId="1" fillId="0" borderId="1" xfId="1" applyFont="1" applyFill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/>
    <xf numFmtId="0" fontId="15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44" fontId="1" fillId="0" borderId="1" xfId="0" applyNumberFormat="1" applyFont="1" applyFill="1" applyBorder="1"/>
    <xf numFmtId="44" fontId="0" fillId="0" borderId="1" xfId="0" applyNumberFormat="1" applyFill="1" applyBorder="1"/>
    <xf numFmtId="0" fontId="4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72" fontId="2" fillId="0" borderId="0" xfId="0" applyNumberFormat="1" applyFont="1" applyAlignment="1">
      <alignment horizontal="center"/>
    </xf>
    <xf numFmtId="172" fontId="0" fillId="0" borderId="15" xfId="0" applyNumberFormat="1" applyBorder="1"/>
    <xf numFmtId="172" fontId="0" fillId="0" borderId="16" xfId="0" applyNumberFormat="1" applyBorder="1"/>
    <xf numFmtId="172" fontId="0" fillId="0" borderId="16" xfId="0" applyNumberFormat="1" applyFill="1" applyBorder="1"/>
    <xf numFmtId="172" fontId="7" fillId="0" borderId="16" xfId="0" applyNumberFormat="1" applyFont="1" applyBorder="1"/>
    <xf numFmtId="172" fontId="7" fillId="0" borderId="16" xfId="0" applyNumberFormat="1" applyFont="1" applyFill="1" applyBorder="1"/>
    <xf numFmtId="172" fontId="7" fillId="2" borderId="22" xfId="0" applyNumberFormat="1" applyFont="1" applyFill="1" applyBorder="1"/>
    <xf numFmtId="172" fontId="0" fillId="0" borderId="0" xfId="0" applyNumberFormat="1"/>
    <xf numFmtId="4" fontId="1" fillId="0" borderId="1" xfId="0" applyNumberFormat="1" applyFont="1" applyFill="1" applyBorder="1"/>
    <xf numFmtId="0" fontId="4" fillId="0" borderId="2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172" fontId="7" fillId="0" borderId="27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14" fillId="2" borderId="11" xfId="0" applyNumberFormat="1" applyFont="1" applyFill="1" applyBorder="1" applyAlignment="1">
      <alignment horizontal="center" vertical="center"/>
    </xf>
    <xf numFmtId="172" fontId="14" fillId="2" borderId="1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center" vertical="center" wrapText="1"/>
    </xf>
    <xf numFmtId="10" fontId="13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 xr:uid="{00000000-0005-0000-0000-000000000000}"/>
    <cellStyle name="Moeda" xfId="1" builtinId="4"/>
    <cellStyle name="Moeda 10" xfId="7" xr:uid="{00000000-0005-0000-0000-000002000000}"/>
    <cellStyle name="Moeda 2" xfId="8" xr:uid="{00000000-0005-0000-0000-000003000000}"/>
    <cellStyle name="Moeda 3" xfId="9" xr:uid="{00000000-0005-0000-0000-000004000000}"/>
    <cellStyle name="Moeda 3 2" xfId="10" xr:uid="{00000000-0005-0000-0000-000005000000}"/>
    <cellStyle name="Moeda 3 2 2" xfId="11" xr:uid="{00000000-0005-0000-0000-000006000000}"/>
    <cellStyle name="Moeda 3 2 3" xfId="12" xr:uid="{00000000-0005-0000-0000-000007000000}"/>
    <cellStyle name="Moeda 3 2 4" xfId="13" xr:uid="{00000000-0005-0000-0000-000008000000}"/>
    <cellStyle name="Moeda 3 3" xfId="14" xr:uid="{00000000-0005-0000-0000-000009000000}"/>
    <cellStyle name="Moeda 3 4" xfId="15" xr:uid="{00000000-0005-0000-0000-00000A000000}"/>
    <cellStyle name="Moeda 3 5" xfId="16" xr:uid="{00000000-0005-0000-0000-00000B000000}"/>
    <cellStyle name="Moeda 3 6" xfId="17" xr:uid="{00000000-0005-0000-0000-00000C000000}"/>
    <cellStyle name="Moeda 4" xfId="18" xr:uid="{00000000-0005-0000-0000-00000D000000}"/>
    <cellStyle name="Moeda 5" xfId="19" xr:uid="{00000000-0005-0000-0000-00000E000000}"/>
    <cellStyle name="Moeda 5 2" xfId="20" xr:uid="{00000000-0005-0000-0000-00000F000000}"/>
    <cellStyle name="Moeda 6" xfId="21" xr:uid="{00000000-0005-0000-0000-000010000000}"/>
    <cellStyle name="Moeda 7" xfId="22" xr:uid="{00000000-0005-0000-0000-000011000000}"/>
    <cellStyle name="Moeda 8" xfId="23" xr:uid="{00000000-0005-0000-0000-000012000000}"/>
    <cellStyle name="Moeda 9" xfId="6" xr:uid="{00000000-0005-0000-0000-000013000000}"/>
    <cellStyle name="Normal" xfId="0" builtinId="0"/>
    <cellStyle name="Normal 10" xfId="24" xr:uid="{00000000-0005-0000-0000-000015000000}"/>
    <cellStyle name="Normal 10 2" xfId="25" xr:uid="{00000000-0005-0000-0000-000016000000}"/>
    <cellStyle name="Normal 2" xfId="2" xr:uid="{00000000-0005-0000-0000-000017000000}"/>
    <cellStyle name="Normal 3" xfId="26" xr:uid="{00000000-0005-0000-0000-000018000000}"/>
    <cellStyle name="Normal 3 3" xfId="27" xr:uid="{00000000-0005-0000-0000-000019000000}"/>
    <cellStyle name="Normal 4" xfId="4" xr:uid="{00000000-0005-0000-0000-00001A000000}"/>
    <cellStyle name="Normal 5" xfId="28" xr:uid="{00000000-0005-0000-0000-00001B000000}"/>
    <cellStyle name="Normal 5 2" xfId="29" xr:uid="{00000000-0005-0000-0000-00001C000000}"/>
    <cellStyle name="Normal 6" xfId="30" xr:uid="{00000000-0005-0000-0000-00001D000000}"/>
    <cellStyle name="Normal 8" xfId="31" xr:uid="{00000000-0005-0000-0000-00001E000000}"/>
    <cellStyle name="Porcentagem" xfId="3" builtinId="5"/>
    <cellStyle name="Porcentagem 10" xfId="32" xr:uid="{00000000-0005-0000-0000-000020000000}"/>
    <cellStyle name="Porcentagem 11" xfId="33" xr:uid="{00000000-0005-0000-0000-000021000000}"/>
    <cellStyle name="Porcentagem 2" xfId="34" xr:uid="{00000000-0005-0000-0000-000022000000}"/>
    <cellStyle name="Porcentagem 3" xfId="35" xr:uid="{00000000-0005-0000-0000-000023000000}"/>
    <cellStyle name="Porcentagem 4" xfId="36" xr:uid="{00000000-0005-0000-0000-000024000000}"/>
    <cellStyle name="Porcentagem 4 2" xfId="37" xr:uid="{00000000-0005-0000-0000-000025000000}"/>
    <cellStyle name="Porcentagem 5" xfId="38" xr:uid="{00000000-0005-0000-0000-000026000000}"/>
    <cellStyle name="Porcentagem 5 2" xfId="39" xr:uid="{00000000-0005-0000-0000-000027000000}"/>
    <cellStyle name="Porcentagem 5 3" xfId="40" xr:uid="{00000000-0005-0000-0000-000028000000}"/>
    <cellStyle name="Porcentagem 5 4" xfId="41" xr:uid="{00000000-0005-0000-0000-000029000000}"/>
    <cellStyle name="Porcentagem 6" xfId="42" xr:uid="{00000000-0005-0000-0000-00002A000000}"/>
    <cellStyle name="Porcentagem 6 2" xfId="43" xr:uid="{00000000-0005-0000-0000-00002B000000}"/>
    <cellStyle name="Porcentagem 7" xfId="44" xr:uid="{00000000-0005-0000-0000-00002C000000}"/>
    <cellStyle name="Separador de milhares 10" xfId="45" xr:uid="{00000000-0005-0000-0000-00002D000000}"/>
    <cellStyle name="Separador de milhares 10 2" xfId="46" xr:uid="{00000000-0005-0000-0000-00002E000000}"/>
    <cellStyle name="Separador de milhares 10 3" xfId="47" xr:uid="{00000000-0005-0000-0000-00002F000000}"/>
    <cellStyle name="Separador de milhares 10 4" xfId="48" xr:uid="{00000000-0005-0000-0000-000030000000}"/>
    <cellStyle name="Separador de milhares 10 5" xfId="49" xr:uid="{00000000-0005-0000-0000-000031000000}"/>
    <cellStyle name="Separador de milhares 11" xfId="50" xr:uid="{00000000-0005-0000-0000-000032000000}"/>
    <cellStyle name="Separador de milhares 12" xfId="51" xr:uid="{00000000-0005-0000-0000-000033000000}"/>
    <cellStyle name="Separador de milhares 13" xfId="52" xr:uid="{00000000-0005-0000-0000-000034000000}"/>
    <cellStyle name="Separador de milhares 14" xfId="53" xr:uid="{00000000-0005-0000-0000-000035000000}"/>
    <cellStyle name="Separador de milhares 15" xfId="54" xr:uid="{00000000-0005-0000-0000-000036000000}"/>
    <cellStyle name="Separador de milhares 2" xfId="55" xr:uid="{00000000-0005-0000-0000-000037000000}"/>
    <cellStyle name="Separador de milhares 2 2" xfId="56" xr:uid="{00000000-0005-0000-0000-000038000000}"/>
    <cellStyle name="Separador de milhares 2 3" xfId="57" xr:uid="{00000000-0005-0000-0000-000039000000}"/>
    <cellStyle name="Separador de milhares 3" xfId="58" xr:uid="{00000000-0005-0000-0000-00003A000000}"/>
    <cellStyle name="Separador de milhares 3 2" xfId="59" xr:uid="{00000000-0005-0000-0000-00003B000000}"/>
    <cellStyle name="Separador de milhares 3 3" xfId="60" xr:uid="{00000000-0005-0000-0000-00003C000000}"/>
    <cellStyle name="Separador de milhares 4" xfId="61" xr:uid="{00000000-0005-0000-0000-00003D000000}"/>
    <cellStyle name="Separador de milhares 4 2" xfId="62" xr:uid="{00000000-0005-0000-0000-00003E000000}"/>
    <cellStyle name="Separador de milhares 4 3" xfId="63" xr:uid="{00000000-0005-0000-0000-00003F000000}"/>
    <cellStyle name="Separador de milhares 4 4" xfId="64" xr:uid="{00000000-0005-0000-0000-000040000000}"/>
    <cellStyle name="Separador de milhares 4 5" xfId="65" xr:uid="{00000000-0005-0000-0000-000041000000}"/>
    <cellStyle name="Separador de milhares 4 6" xfId="66" xr:uid="{00000000-0005-0000-0000-000042000000}"/>
    <cellStyle name="Separador de milhares 5" xfId="67" xr:uid="{00000000-0005-0000-0000-000043000000}"/>
    <cellStyle name="Separador de milhares 5 2" xfId="68" xr:uid="{00000000-0005-0000-0000-000044000000}"/>
    <cellStyle name="Separador de milhares 5 3" xfId="69" xr:uid="{00000000-0005-0000-0000-000045000000}"/>
    <cellStyle name="Separador de milhares 6" xfId="70" xr:uid="{00000000-0005-0000-0000-000046000000}"/>
    <cellStyle name="Separador de milhares 6 2" xfId="71" xr:uid="{00000000-0005-0000-0000-000047000000}"/>
    <cellStyle name="Separador de milhares 6 2 2" xfId="72" xr:uid="{00000000-0005-0000-0000-000048000000}"/>
    <cellStyle name="Separador de milhares 6 3" xfId="73" xr:uid="{00000000-0005-0000-0000-000049000000}"/>
    <cellStyle name="Separador de milhares 6 3 2" xfId="74" xr:uid="{00000000-0005-0000-0000-00004A000000}"/>
    <cellStyle name="Separador de milhares 6 4" xfId="75" xr:uid="{00000000-0005-0000-0000-00004B000000}"/>
    <cellStyle name="Separador de milhares 7" xfId="76" xr:uid="{00000000-0005-0000-0000-00004C000000}"/>
    <cellStyle name="Separador de milhares 7 2" xfId="77" xr:uid="{00000000-0005-0000-0000-00004D000000}"/>
    <cellStyle name="Separador de milhares 8" xfId="78" xr:uid="{00000000-0005-0000-0000-00004E000000}"/>
    <cellStyle name="Separador de milhares 8 2" xfId="79" xr:uid="{00000000-0005-0000-0000-00004F000000}"/>
    <cellStyle name="Separador de milhares 8 3" xfId="80" xr:uid="{00000000-0005-0000-0000-000050000000}"/>
    <cellStyle name="Separador de milhares 8 4" xfId="81" xr:uid="{00000000-0005-0000-0000-000051000000}"/>
    <cellStyle name="Separador de milhares 9" xfId="82" xr:uid="{00000000-0005-0000-0000-000052000000}"/>
    <cellStyle name="Vírgula 2" xfId="84" xr:uid="{00000000-0005-0000-0000-000054000000}"/>
    <cellStyle name="Vírgula 2 2" xfId="85" xr:uid="{00000000-0005-0000-0000-000055000000}"/>
    <cellStyle name="Vírgula 3" xfId="86" xr:uid="{00000000-0005-0000-0000-000056000000}"/>
    <cellStyle name="Vírgula 4" xfId="83" xr:uid="{00000000-0005-0000-0000-00005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8"/>
  <sheetViews>
    <sheetView view="pageBreakPreview" zoomScale="85" zoomScaleNormal="100" zoomScaleSheetLayoutView="85" workbookViewId="0">
      <selection activeCell="C56" sqref="C56"/>
    </sheetView>
  </sheetViews>
  <sheetFormatPr defaultRowHeight="15" x14ac:dyDescent="0.25"/>
  <cols>
    <col min="1" max="1" width="15.5703125" style="1" customWidth="1"/>
    <col min="2" max="2" width="13" style="4" bestFit="1" customWidth="1"/>
    <col min="3" max="3" width="123.85546875" style="4" bestFit="1" customWidth="1"/>
    <col min="4" max="4" width="12.85546875" style="88" bestFit="1" customWidth="1"/>
    <col min="5" max="5" width="9.5703125" style="4" bestFit="1" customWidth="1"/>
    <col min="6" max="6" width="11" style="1" bestFit="1" customWidth="1"/>
    <col min="7" max="7" width="11.7109375" style="4" bestFit="1" customWidth="1"/>
    <col min="8" max="8" width="12.5703125" customWidth="1"/>
    <col min="9" max="9" width="15.28515625" style="128" bestFit="1" customWidth="1"/>
    <col min="10" max="10" width="21.85546875" customWidth="1"/>
    <col min="11" max="11" width="16.140625" bestFit="1" customWidth="1"/>
    <col min="14" max="14" width="15.28515625" bestFit="1" customWidth="1"/>
  </cols>
  <sheetData>
    <row r="2" spans="1:14" ht="15.75" x14ac:dyDescent="0.25">
      <c r="A2" s="136" t="s">
        <v>15</v>
      </c>
      <c r="B2" s="136"/>
      <c r="C2" s="136"/>
      <c r="D2" s="136"/>
      <c r="E2" s="136"/>
      <c r="F2" s="136"/>
      <c r="G2" s="136"/>
      <c r="H2" s="136"/>
      <c r="I2" s="136"/>
    </row>
    <row r="3" spans="1:14" ht="15.75" x14ac:dyDescent="0.25">
      <c r="A3" s="12" t="s">
        <v>31</v>
      </c>
      <c r="B3" s="13" t="s">
        <v>30</v>
      </c>
      <c r="C3" s="11"/>
      <c r="D3" s="86"/>
      <c r="E3" s="11"/>
      <c r="F3" s="11"/>
      <c r="G3" s="11"/>
      <c r="H3" s="11"/>
      <c r="I3" s="121"/>
    </row>
    <row r="4" spans="1:14" ht="15.75" x14ac:dyDescent="0.25">
      <c r="A4" s="12" t="s">
        <v>27</v>
      </c>
      <c r="B4" s="13" t="s">
        <v>62</v>
      </c>
      <c r="C4" s="11"/>
      <c r="D4" s="86"/>
      <c r="E4" s="11"/>
      <c r="F4" s="11"/>
      <c r="G4" s="11"/>
      <c r="H4" s="11"/>
      <c r="I4" s="121"/>
    </row>
    <row r="5" spans="1:14" ht="15.75" x14ac:dyDescent="0.25">
      <c r="A5" s="12" t="s">
        <v>28</v>
      </c>
      <c r="B5" s="13" t="s">
        <v>63</v>
      </c>
      <c r="C5" s="11"/>
      <c r="D5" s="86"/>
      <c r="E5" s="11"/>
      <c r="F5" s="11"/>
      <c r="G5" s="11"/>
      <c r="H5" s="11"/>
      <c r="I5" s="121"/>
    </row>
    <row r="6" spans="1:14" ht="15.75" x14ac:dyDescent="0.25">
      <c r="A6" s="12" t="s">
        <v>29</v>
      </c>
      <c r="B6" s="15">
        <v>45202</v>
      </c>
      <c r="C6" s="11"/>
      <c r="D6" s="86"/>
      <c r="E6" s="11"/>
      <c r="F6" s="11"/>
      <c r="G6" s="11"/>
      <c r="H6" s="11"/>
      <c r="I6" s="121"/>
    </row>
    <row r="7" spans="1:14" ht="15.75" x14ac:dyDescent="0.25">
      <c r="A7" s="12" t="s">
        <v>32</v>
      </c>
      <c r="B7" s="14">
        <v>0.22</v>
      </c>
      <c r="C7" s="11"/>
      <c r="D7" s="86"/>
      <c r="E7" s="11"/>
      <c r="F7" s="11"/>
      <c r="G7" s="11"/>
      <c r="H7" s="11"/>
      <c r="I7" s="121"/>
    </row>
    <row r="8" spans="1:14" ht="16.5" thickBot="1" x14ac:dyDescent="0.3">
      <c r="A8" s="5"/>
      <c r="B8" s="5"/>
      <c r="C8" s="5"/>
      <c r="D8" s="86"/>
      <c r="E8" s="5"/>
      <c r="F8" s="5"/>
      <c r="G8" s="5"/>
      <c r="H8" s="5"/>
      <c r="I8" s="121"/>
    </row>
    <row r="9" spans="1:14" s="9" customFormat="1" x14ac:dyDescent="0.25">
      <c r="A9" s="151" t="s">
        <v>16</v>
      </c>
      <c r="B9" s="153" t="s">
        <v>17</v>
      </c>
      <c r="C9" s="155" t="s">
        <v>20</v>
      </c>
      <c r="D9" s="156" t="s">
        <v>21</v>
      </c>
      <c r="E9" s="155" t="s">
        <v>22</v>
      </c>
      <c r="F9" s="138" t="s">
        <v>12</v>
      </c>
      <c r="G9" s="96" t="s">
        <v>25</v>
      </c>
      <c r="H9" s="96" t="s">
        <v>25</v>
      </c>
      <c r="I9" s="140" t="s">
        <v>26</v>
      </c>
    </row>
    <row r="10" spans="1:14" s="9" customFormat="1" x14ac:dyDescent="0.25">
      <c r="A10" s="152"/>
      <c r="B10" s="154"/>
      <c r="C10" s="154"/>
      <c r="D10" s="157"/>
      <c r="E10" s="154"/>
      <c r="F10" s="139"/>
      <c r="G10" s="85" t="s">
        <v>18</v>
      </c>
      <c r="H10" s="85" t="s">
        <v>19</v>
      </c>
      <c r="I10" s="141"/>
    </row>
    <row r="11" spans="1:14" x14ac:dyDescent="0.25">
      <c r="A11" s="97"/>
      <c r="B11" s="98"/>
      <c r="C11" s="98"/>
      <c r="D11" s="99"/>
      <c r="E11" s="98"/>
      <c r="F11" s="100"/>
      <c r="G11" s="98"/>
      <c r="H11" s="101"/>
      <c r="I11" s="122"/>
    </row>
    <row r="12" spans="1:14" x14ac:dyDescent="0.25">
      <c r="A12" s="102"/>
      <c r="B12" s="10">
        <v>1</v>
      </c>
      <c r="C12" s="7" t="s">
        <v>0</v>
      </c>
      <c r="D12" s="87"/>
      <c r="E12" s="6"/>
      <c r="F12" s="3"/>
      <c r="G12" s="2"/>
      <c r="H12" s="8"/>
      <c r="I12" s="123"/>
    </row>
    <row r="13" spans="1:14" s="108" customFormat="1" x14ac:dyDescent="0.25">
      <c r="A13" s="112">
        <v>4813</v>
      </c>
      <c r="B13" s="110" t="s">
        <v>1</v>
      </c>
      <c r="C13" s="113" t="s">
        <v>48</v>
      </c>
      <c r="D13" s="114" t="s">
        <v>4</v>
      </c>
      <c r="E13" s="110" t="s">
        <v>6</v>
      </c>
      <c r="F13" s="115">
        <v>2.88</v>
      </c>
      <c r="G13" s="116">
        <v>225</v>
      </c>
      <c r="H13" s="117">
        <f>G13+(G13*B7)</f>
        <v>274.5</v>
      </c>
      <c r="I13" s="124">
        <f>H13*F13</f>
        <v>790.56</v>
      </c>
      <c r="J13" s="106"/>
      <c r="K13" s="107"/>
      <c r="L13" s="107"/>
      <c r="N13" s="109"/>
    </row>
    <row r="14" spans="1:14" x14ac:dyDescent="0.25">
      <c r="A14" s="102"/>
      <c r="B14" s="6"/>
      <c r="C14" s="148" t="s">
        <v>23</v>
      </c>
      <c r="D14" s="149"/>
      <c r="E14" s="149"/>
      <c r="F14" s="149"/>
      <c r="G14" s="149"/>
      <c r="H14" s="150"/>
      <c r="I14" s="125">
        <f>SUM(I13)</f>
        <v>790.56</v>
      </c>
      <c r="J14" s="95"/>
      <c r="K14" s="90"/>
      <c r="L14" s="90"/>
      <c r="N14" s="89"/>
    </row>
    <row r="15" spans="1:14" x14ac:dyDescent="0.25">
      <c r="A15" s="102"/>
      <c r="B15" s="6"/>
      <c r="C15" s="113"/>
      <c r="D15" s="114"/>
      <c r="E15" s="110"/>
      <c r="F15" s="115"/>
      <c r="G15" s="113"/>
      <c r="H15" s="117"/>
      <c r="I15" s="123"/>
      <c r="J15" s="95"/>
      <c r="K15" s="90"/>
      <c r="L15" s="90"/>
      <c r="N15" s="89"/>
    </row>
    <row r="16" spans="1:14" x14ac:dyDescent="0.25">
      <c r="A16" s="102"/>
      <c r="B16" s="10">
        <v>2</v>
      </c>
      <c r="C16" s="120" t="s">
        <v>2</v>
      </c>
      <c r="D16" s="114"/>
      <c r="E16" s="110"/>
      <c r="F16" s="115"/>
      <c r="G16" s="113"/>
      <c r="H16" s="117"/>
      <c r="I16" s="123"/>
      <c r="J16" s="95"/>
      <c r="K16" s="90"/>
      <c r="L16" s="90"/>
      <c r="N16" s="89"/>
    </row>
    <row r="17" spans="1:14" s="108" customFormat="1" x14ac:dyDescent="0.25">
      <c r="A17" s="112">
        <v>90781</v>
      </c>
      <c r="B17" s="110" t="s">
        <v>3</v>
      </c>
      <c r="C17" s="113" t="s">
        <v>49</v>
      </c>
      <c r="D17" s="114" t="s">
        <v>4</v>
      </c>
      <c r="E17" s="110" t="s">
        <v>50</v>
      </c>
      <c r="F17" s="115">
        <v>4</v>
      </c>
      <c r="G17" s="111">
        <v>21.23</v>
      </c>
      <c r="H17" s="117">
        <f>G17+(G17*$B$7)</f>
        <v>25.9</v>
      </c>
      <c r="I17" s="124">
        <f>H17*F17</f>
        <v>103.6</v>
      </c>
      <c r="J17" s="106"/>
      <c r="K17" s="107"/>
      <c r="L17" s="107"/>
      <c r="N17" s="109"/>
    </row>
    <row r="18" spans="1:14" s="108" customFormat="1" x14ac:dyDescent="0.25">
      <c r="A18" s="112">
        <v>100576</v>
      </c>
      <c r="B18" s="110" t="s">
        <v>44</v>
      </c>
      <c r="C18" s="113" t="s">
        <v>51</v>
      </c>
      <c r="D18" s="114" t="s">
        <v>4</v>
      </c>
      <c r="E18" s="110" t="s">
        <v>6</v>
      </c>
      <c r="F18" s="115">
        <v>570</v>
      </c>
      <c r="G18" s="116">
        <v>1.91</v>
      </c>
      <c r="H18" s="117">
        <f>G18+(G18*$B$7)</f>
        <v>2.33</v>
      </c>
      <c r="I18" s="124">
        <f>H18*F18</f>
        <v>1328.1</v>
      </c>
      <c r="J18" s="106"/>
      <c r="K18" s="107"/>
      <c r="L18" s="107"/>
      <c r="N18" s="109"/>
    </row>
    <row r="19" spans="1:14" s="16" customFormat="1" x14ac:dyDescent="0.25">
      <c r="A19" s="103"/>
      <c r="B19" s="10"/>
      <c r="C19" s="148" t="s">
        <v>23</v>
      </c>
      <c r="D19" s="149"/>
      <c r="E19" s="149"/>
      <c r="F19" s="149"/>
      <c r="G19" s="149"/>
      <c r="H19" s="150"/>
      <c r="I19" s="125">
        <f>SUM(I17:I18)</f>
        <v>1431.7</v>
      </c>
      <c r="J19" s="95"/>
      <c r="K19" s="90"/>
      <c r="L19" s="91"/>
      <c r="N19" s="89"/>
    </row>
    <row r="20" spans="1:14" x14ac:dyDescent="0.25">
      <c r="A20" s="102"/>
      <c r="B20" s="6"/>
      <c r="C20" s="120"/>
      <c r="D20" s="114"/>
      <c r="E20" s="110"/>
      <c r="F20" s="115"/>
      <c r="G20" s="113"/>
      <c r="H20" s="117"/>
      <c r="I20" s="123"/>
      <c r="J20" s="95"/>
      <c r="K20" s="90"/>
      <c r="L20" s="90"/>
      <c r="N20" s="89"/>
    </row>
    <row r="21" spans="1:14" x14ac:dyDescent="0.25">
      <c r="A21" s="102"/>
      <c r="B21" s="10">
        <v>3</v>
      </c>
      <c r="C21" s="120" t="s">
        <v>5</v>
      </c>
      <c r="D21" s="114"/>
      <c r="E21" s="110"/>
      <c r="F21" s="115"/>
      <c r="G21" s="113"/>
      <c r="H21" s="117"/>
      <c r="I21" s="123"/>
      <c r="J21" s="95"/>
      <c r="K21" s="90"/>
      <c r="L21" s="90"/>
      <c r="N21" s="89"/>
    </row>
    <row r="22" spans="1:14" s="108" customFormat="1" x14ac:dyDescent="0.25">
      <c r="A22" s="112">
        <v>101859</v>
      </c>
      <c r="B22" s="110" t="s">
        <v>8</v>
      </c>
      <c r="C22" s="113" t="s">
        <v>64</v>
      </c>
      <c r="D22" s="114" t="s">
        <v>4</v>
      </c>
      <c r="E22" s="110" t="s">
        <v>6</v>
      </c>
      <c r="F22" s="115">
        <v>390</v>
      </c>
      <c r="G22" s="116">
        <v>33.9</v>
      </c>
      <c r="H22" s="117">
        <f>G22+(G22*$B$7)</f>
        <v>41.36</v>
      </c>
      <c r="I22" s="124">
        <f t="shared" ref="I22:I23" si="0">H22*F22</f>
        <v>16130.4</v>
      </c>
      <c r="J22" s="106"/>
      <c r="K22" s="107"/>
      <c r="L22" s="107"/>
      <c r="N22" s="109"/>
    </row>
    <row r="23" spans="1:14" s="108" customFormat="1" x14ac:dyDescent="0.25">
      <c r="A23" s="112">
        <v>94273</v>
      </c>
      <c r="B23" s="110" t="s">
        <v>45</v>
      </c>
      <c r="C23" s="113" t="s">
        <v>52</v>
      </c>
      <c r="D23" s="114" t="s">
        <v>4</v>
      </c>
      <c r="E23" s="110" t="s">
        <v>13</v>
      </c>
      <c r="F23" s="115">
        <v>127</v>
      </c>
      <c r="G23" s="116">
        <v>45.36</v>
      </c>
      <c r="H23" s="117">
        <f t="shared" ref="H23" si="1">G23+(G23*$B$7)</f>
        <v>55.34</v>
      </c>
      <c r="I23" s="124">
        <f t="shared" si="0"/>
        <v>7028.18</v>
      </c>
      <c r="J23" s="106"/>
      <c r="K23" s="107"/>
      <c r="L23" s="107"/>
      <c r="N23" s="109"/>
    </row>
    <row r="24" spans="1:14" s="16" customFormat="1" x14ac:dyDescent="0.25">
      <c r="A24" s="118"/>
      <c r="B24" s="119"/>
      <c r="C24" s="148" t="s">
        <v>23</v>
      </c>
      <c r="D24" s="149"/>
      <c r="E24" s="149"/>
      <c r="F24" s="149"/>
      <c r="G24" s="149"/>
      <c r="H24" s="150"/>
      <c r="I24" s="126">
        <f>SUM(I22:I23)</f>
        <v>23158.58</v>
      </c>
      <c r="J24" s="95"/>
      <c r="K24" s="90"/>
      <c r="L24" s="91"/>
      <c r="N24" s="89"/>
    </row>
    <row r="25" spans="1:14" x14ac:dyDescent="0.25">
      <c r="A25" s="102"/>
      <c r="B25" s="6"/>
      <c r="C25" s="120"/>
      <c r="D25" s="114"/>
      <c r="E25" s="110"/>
      <c r="F25" s="115"/>
      <c r="G25" s="113"/>
      <c r="H25" s="117"/>
      <c r="I25" s="123"/>
      <c r="J25" s="95"/>
      <c r="K25" s="90"/>
      <c r="L25" s="90"/>
      <c r="N25" s="89"/>
    </row>
    <row r="26" spans="1:14" x14ac:dyDescent="0.25">
      <c r="A26" s="102"/>
      <c r="B26" s="10">
        <v>4</v>
      </c>
      <c r="C26" s="120" t="s">
        <v>53</v>
      </c>
      <c r="D26" s="114"/>
      <c r="E26" s="110"/>
      <c r="F26" s="115"/>
      <c r="G26" s="113"/>
      <c r="H26" s="117"/>
      <c r="I26" s="123"/>
      <c r="J26" s="95"/>
      <c r="K26" s="90"/>
      <c r="L26" s="90"/>
      <c r="N26" s="89"/>
    </row>
    <row r="27" spans="1:14" x14ac:dyDescent="0.25">
      <c r="A27" s="102">
        <v>97935</v>
      </c>
      <c r="B27" s="6" t="s">
        <v>10</v>
      </c>
      <c r="C27" s="113" t="s">
        <v>54</v>
      </c>
      <c r="D27" s="114" t="s">
        <v>4</v>
      </c>
      <c r="E27" s="110" t="s">
        <v>55</v>
      </c>
      <c r="F27" s="115">
        <v>5</v>
      </c>
      <c r="G27" s="129">
        <v>858.46</v>
      </c>
      <c r="H27" s="117">
        <f>G27+(G27*B7)</f>
        <v>1047.32</v>
      </c>
      <c r="I27" s="124">
        <f>H27*F27</f>
        <v>5236.6000000000004</v>
      </c>
      <c r="J27" s="95"/>
      <c r="K27" s="90"/>
      <c r="L27" s="90"/>
      <c r="N27" s="89"/>
    </row>
    <row r="28" spans="1:14" x14ac:dyDescent="0.25">
      <c r="A28" s="102">
        <v>94304</v>
      </c>
      <c r="B28" s="6" t="s">
        <v>46</v>
      </c>
      <c r="C28" s="113" t="s">
        <v>65</v>
      </c>
      <c r="D28" s="114" t="s">
        <v>4</v>
      </c>
      <c r="E28" s="110" t="s">
        <v>66</v>
      </c>
      <c r="F28" s="115">
        <v>20</v>
      </c>
      <c r="G28" s="129">
        <v>73.41</v>
      </c>
      <c r="H28" s="117">
        <f>G28+(G28*B7)</f>
        <v>89.56</v>
      </c>
      <c r="I28" s="124">
        <f>H28*F28</f>
        <v>1791.2</v>
      </c>
      <c r="J28" s="95"/>
      <c r="K28" s="90"/>
      <c r="L28" s="90"/>
      <c r="N28" s="89"/>
    </row>
    <row r="29" spans="1:14" s="108" customFormat="1" x14ac:dyDescent="0.25">
      <c r="A29" s="112">
        <v>92833</v>
      </c>
      <c r="B29" s="110" t="s">
        <v>67</v>
      </c>
      <c r="C29" s="113" t="s">
        <v>56</v>
      </c>
      <c r="D29" s="114" t="s">
        <v>4</v>
      </c>
      <c r="E29" s="110" t="s">
        <v>57</v>
      </c>
      <c r="F29" s="115">
        <v>80</v>
      </c>
      <c r="G29" s="116">
        <v>199.05</v>
      </c>
      <c r="H29" s="117">
        <f>G29+(G29*B7)</f>
        <v>242.84</v>
      </c>
      <c r="I29" s="124">
        <f>H29*F29</f>
        <v>19427.2</v>
      </c>
      <c r="J29" s="106"/>
      <c r="K29" s="107"/>
      <c r="L29" s="107"/>
      <c r="N29" s="109"/>
    </row>
    <row r="30" spans="1:14" s="16" customFormat="1" x14ac:dyDescent="0.25">
      <c r="A30" s="118"/>
      <c r="B30" s="119"/>
      <c r="C30" s="148" t="s">
        <v>23</v>
      </c>
      <c r="D30" s="149"/>
      <c r="E30" s="149"/>
      <c r="F30" s="149"/>
      <c r="G30" s="149"/>
      <c r="H30" s="150"/>
      <c r="I30" s="126">
        <f>SUM(I27:I29)</f>
        <v>26455</v>
      </c>
      <c r="J30" s="95"/>
      <c r="K30" s="90"/>
      <c r="L30" s="91"/>
      <c r="N30" s="89"/>
    </row>
    <row r="31" spans="1:14" x14ac:dyDescent="0.25">
      <c r="A31" s="112"/>
      <c r="B31" s="110"/>
      <c r="C31" s="113"/>
      <c r="D31" s="114"/>
      <c r="E31" s="110"/>
      <c r="F31" s="115"/>
      <c r="G31" s="113"/>
      <c r="H31" s="117"/>
      <c r="I31" s="124"/>
      <c r="J31" s="95"/>
      <c r="K31" s="90"/>
      <c r="L31" s="90"/>
      <c r="N31" s="89"/>
    </row>
    <row r="32" spans="1:14" x14ac:dyDescent="0.25">
      <c r="A32" s="112"/>
      <c r="B32" s="119">
        <v>5</v>
      </c>
      <c r="C32" s="120" t="s">
        <v>7</v>
      </c>
      <c r="D32" s="114"/>
      <c r="E32" s="110"/>
      <c r="F32" s="115"/>
      <c r="G32" s="113"/>
      <c r="H32" s="117"/>
      <c r="I32" s="124"/>
      <c r="J32" s="95"/>
      <c r="K32" s="90"/>
      <c r="L32" s="90"/>
      <c r="N32" s="89"/>
    </row>
    <row r="33" spans="1:14" s="108" customFormat="1" x14ac:dyDescent="0.25">
      <c r="A33" s="112">
        <v>521386</v>
      </c>
      <c r="B33" s="110" t="s">
        <v>60</v>
      </c>
      <c r="C33" s="113" t="s">
        <v>58</v>
      </c>
      <c r="D33" s="114" t="s">
        <v>11</v>
      </c>
      <c r="E33" s="110" t="s">
        <v>55</v>
      </c>
      <c r="F33" s="115">
        <v>2</v>
      </c>
      <c r="G33" s="116">
        <v>374.71</v>
      </c>
      <c r="H33" s="117">
        <f t="shared" ref="H33:H34" si="2">G33+(G33*$B$7)</f>
        <v>457.15</v>
      </c>
      <c r="I33" s="124">
        <f>H33*F33</f>
        <v>914.3</v>
      </c>
      <c r="J33" s="106"/>
      <c r="K33" s="107"/>
      <c r="L33" s="107"/>
      <c r="N33" s="109"/>
    </row>
    <row r="34" spans="1:14" s="108" customFormat="1" x14ac:dyDescent="0.25">
      <c r="A34" s="112">
        <v>5213448</v>
      </c>
      <c r="B34" s="110" t="s">
        <v>61</v>
      </c>
      <c r="C34" s="113" t="s">
        <v>59</v>
      </c>
      <c r="D34" s="114" t="s">
        <v>11</v>
      </c>
      <c r="E34" s="110" t="s">
        <v>14</v>
      </c>
      <c r="F34" s="115">
        <v>2</v>
      </c>
      <c r="G34" s="116">
        <v>158.58000000000001</v>
      </c>
      <c r="H34" s="117">
        <f t="shared" si="2"/>
        <v>193.47</v>
      </c>
      <c r="I34" s="124">
        <f t="shared" ref="I34" si="3">H34*F34</f>
        <v>386.94</v>
      </c>
      <c r="J34" s="106"/>
      <c r="K34" s="107"/>
      <c r="L34" s="107"/>
      <c r="N34" s="109"/>
    </row>
    <row r="35" spans="1:14" s="16" customFormat="1" x14ac:dyDescent="0.25">
      <c r="A35" s="103"/>
      <c r="B35" s="10"/>
      <c r="C35" s="142" t="s">
        <v>23</v>
      </c>
      <c r="D35" s="143"/>
      <c r="E35" s="143"/>
      <c r="F35" s="143"/>
      <c r="G35" s="143"/>
      <c r="H35" s="144"/>
      <c r="I35" s="125">
        <f>SUM(I33:I34)</f>
        <v>1301.24</v>
      </c>
      <c r="J35" s="95"/>
      <c r="K35" s="90"/>
      <c r="L35" s="91"/>
      <c r="N35" s="89"/>
    </row>
    <row r="36" spans="1:14" s="16" customFormat="1" x14ac:dyDescent="0.25">
      <c r="A36" s="130"/>
      <c r="B36" s="131"/>
      <c r="C36" s="132"/>
      <c r="D36" s="133"/>
      <c r="E36" s="133"/>
      <c r="F36" s="133"/>
      <c r="G36" s="133"/>
      <c r="H36" s="134"/>
      <c r="I36" s="135"/>
      <c r="J36" s="95"/>
      <c r="K36" s="90"/>
      <c r="L36" s="91"/>
      <c r="N36" s="89"/>
    </row>
    <row r="37" spans="1:14" s="84" customFormat="1" ht="15.75" thickBot="1" x14ac:dyDescent="0.3">
      <c r="A37" s="104"/>
      <c r="B37" s="105"/>
      <c r="C37" s="145" t="s">
        <v>24</v>
      </c>
      <c r="D37" s="146"/>
      <c r="E37" s="146"/>
      <c r="F37" s="146"/>
      <c r="G37" s="146"/>
      <c r="H37" s="147"/>
      <c r="I37" s="127">
        <f>I14+I19+I24+I30+I35</f>
        <v>53137.08</v>
      </c>
      <c r="J37" s="95"/>
      <c r="K37" s="90"/>
      <c r="L37" s="92"/>
    </row>
    <row r="38" spans="1:14" x14ac:dyDescent="0.25">
      <c r="A38" s="137" t="s">
        <v>68</v>
      </c>
      <c r="B38" s="137"/>
      <c r="C38" s="137"/>
      <c r="D38" s="137"/>
      <c r="E38" s="137"/>
      <c r="F38" s="137"/>
      <c r="G38" s="137"/>
      <c r="H38" s="137"/>
      <c r="I38" s="137"/>
      <c r="K38" s="90"/>
      <c r="L38" s="90"/>
      <c r="N38" s="89"/>
    </row>
  </sheetData>
  <mergeCells count="15">
    <mergeCell ref="A38:I38"/>
    <mergeCell ref="F9:F10"/>
    <mergeCell ref="I9:I10"/>
    <mergeCell ref="A2:I2"/>
    <mergeCell ref="C35:H35"/>
    <mergeCell ref="C37:H37"/>
    <mergeCell ref="C30:H30"/>
    <mergeCell ref="C24:H24"/>
    <mergeCell ref="C19:H19"/>
    <mergeCell ref="C14:H14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36"/>
  <sheetViews>
    <sheetView tabSelected="1" view="pageBreakPreview" zoomScaleNormal="100" zoomScaleSheetLayoutView="100" workbookViewId="0">
      <selection activeCell="J30" sqref="J30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46" bestFit="1" customWidth="1"/>
    <col min="4" max="4" width="11.7109375" style="47" customWidth="1"/>
    <col min="5" max="5" width="8.28515625" style="48" bestFit="1" customWidth="1"/>
    <col min="6" max="6" width="10.5703125" style="48" bestFit="1" customWidth="1"/>
    <col min="7" max="8" width="14.42578125" style="43" bestFit="1" customWidth="1"/>
    <col min="9" max="9" width="8.28515625" style="48" bestFit="1" customWidth="1"/>
    <col min="10" max="10" width="10.5703125" style="48" bestFit="1" customWidth="1"/>
    <col min="11" max="12" width="14.42578125" style="43" bestFit="1" customWidth="1"/>
    <col min="13" max="13" width="8.28515625" style="48" bestFit="1" customWidth="1"/>
    <col min="14" max="14" width="9.5703125" style="48" bestFit="1" customWidth="1"/>
    <col min="15" max="15" width="13.28515625" style="43" bestFit="1" customWidth="1"/>
    <col min="16" max="16" width="14.42578125" style="43" bestFit="1" customWidth="1"/>
    <col min="17" max="17" width="9.42578125" style="48" customWidth="1"/>
    <col min="18" max="18" width="10.28515625" style="48" customWidth="1"/>
    <col min="19" max="19" width="14.7109375" style="43" customWidth="1"/>
    <col min="20" max="20" width="17.140625" style="43" customWidth="1"/>
    <col min="21" max="21" width="9.85546875" style="48" customWidth="1"/>
    <col min="22" max="22" width="10.140625" style="48" customWidth="1"/>
    <col min="23" max="23" width="15.42578125" style="43" customWidth="1"/>
    <col min="24" max="24" width="18.140625" style="43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2" spans="1:24" ht="15" x14ac:dyDescent="0.2">
      <c r="A2" s="160" t="s">
        <v>43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8"/>
      <c r="R2" s="18"/>
      <c r="S2" s="17"/>
      <c r="T2" s="17"/>
      <c r="U2" s="18"/>
      <c r="V2" s="18"/>
      <c r="W2" s="17"/>
      <c r="X2" s="17"/>
    </row>
    <row r="3" spans="1:24" ht="15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18"/>
      <c r="R3" s="18"/>
      <c r="S3" s="17"/>
      <c r="T3" s="17"/>
      <c r="U3" s="18"/>
      <c r="V3" s="18"/>
      <c r="W3" s="17"/>
      <c r="X3" s="17"/>
    </row>
    <row r="4" spans="1:24" x14ac:dyDescent="0.2">
      <c r="B4" s="51" t="s">
        <v>31</v>
      </c>
      <c r="C4" s="72" t="s">
        <v>30</v>
      </c>
      <c r="D4" s="40"/>
      <c r="E4" s="40"/>
      <c r="F4" s="40"/>
      <c r="G4" s="41"/>
      <c r="H4" s="17"/>
      <c r="I4" s="18"/>
      <c r="J4" s="41"/>
      <c r="K4" s="40"/>
      <c r="L4" s="40"/>
      <c r="M4" s="40"/>
      <c r="N4" s="40"/>
      <c r="O4" s="17"/>
      <c r="P4" s="17"/>
      <c r="Q4" s="18"/>
      <c r="R4" s="41"/>
      <c r="S4" s="19"/>
      <c r="T4" s="20"/>
      <c r="U4" s="18"/>
      <c r="V4" s="18"/>
      <c r="W4" s="17"/>
      <c r="X4" s="17"/>
    </row>
    <row r="5" spans="1:24" x14ac:dyDescent="0.2">
      <c r="B5" s="51" t="s">
        <v>27</v>
      </c>
      <c r="C5" s="72" t="s">
        <v>62</v>
      </c>
      <c r="D5" s="40"/>
      <c r="E5" s="40"/>
      <c r="F5" s="40"/>
      <c r="G5" s="41"/>
      <c r="H5" s="17"/>
      <c r="I5" s="18"/>
      <c r="J5" s="41"/>
      <c r="K5" s="40"/>
      <c r="L5" s="40"/>
      <c r="M5" s="40"/>
      <c r="N5" s="40"/>
      <c r="O5" s="17"/>
      <c r="P5" s="17"/>
      <c r="Q5" s="18"/>
      <c r="R5" s="41"/>
      <c r="S5" s="19"/>
      <c r="T5" s="20"/>
      <c r="U5" s="18"/>
      <c r="V5" s="18"/>
      <c r="W5" s="17"/>
      <c r="X5" s="17"/>
    </row>
    <row r="6" spans="1:24" x14ac:dyDescent="0.2">
      <c r="B6" s="51" t="s">
        <v>28</v>
      </c>
      <c r="C6" s="72" t="s">
        <v>63</v>
      </c>
      <c r="D6" s="40"/>
      <c r="E6" s="40"/>
      <c r="F6" s="40"/>
      <c r="G6" s="41"/>
      <c r="H6" s="17"/>
      <c r="I6" s="18"/>
      <c r="J6" s="41"/>
      <c r="K6" s="40"/>
      <c r="L6" s="40"/>
      <c r="M6" s="40"/>
      <c r="N6" s="40"/>
      <c r="O6" s="17"/>
      <c r="P6" s="17"/>
      <c r="Q6" s="18"/>
      <c r="R6" s="41"/>
      <c r="S6" s="19"/>
      <c r="T6" s="20"/>
      <c r="U6" s="18"/>
      <c r="V6" s="18"/>
      <c r="W6" s="17"/>
      <c r="X6" s="17"/>
    </row>
    <row r="7" spans="1:24" x14ac:dyDescent="0.2">
      <c r="B7" s="51" t="s">
        <v>29</v>
      </c>
      <c r="C7" s="73">
        <v>45240</v>
      </c>
      <c r="D7" s="40"/>
      <c r="E7" s="40"/>
      <c r="F7" s="42"/>
      <c r="G7" s="41"/>
      <c r="H7" s="17"/>
      <c r="I7" s="18"/>
      <c r="J7" s="41"/>
      <c r="K7" s="40"/>
      <c r="L7" s="40"/>
      <c r="M7" s="40"/>
      <c r="N7" s="42"/>
      <c r="O7" s="17"/>
      <c r="P7" s="17"/>
      <c r="Q7" s="18"/>
      <c r="R7" s="41"/>
      <c r="S7" s="19"/>
      <c r="T7" s="20"/>
      <c r="U7" s="18"/>
      <c r="V7" s="18"/>
      <c r="W7" s="17"/>
      <c r="X7" s="17"/>
    </row>
    <row r="8" spans="1:24" x14ac:dyDescent="0.2">
      <c r="B8" s="51" t="s">
        <v>32</v>
      </c>
      <c r="C8" s="94">
        <v>0.22</v>
      </c>
      <c r="D8" s="21"/>
      <c r="E8" s="21"/>
      <c r="F8" s="21"/>
      <c r="H8" s="17"/>
      <c r="I8" s="18"/>
      <c r="J8" s="41"/>
      <c r="K8" s="40"/>
      <c r="L8" s="21"/>
      <c r="M8" s="21"/>
      <c r="N8" s="21"/>
      <c r="O8" s="17"/>
      <c r="P8" s="17"/>
      <c r="Q8" s="18"/>
      <c r="R8" s="41"/>
      <c r="S8" s="19"/>
      <c r="T8" s="20"/>
      <c r="U8" s="18"/>
      <c r="V8" s="18"/>
      <c r="W8" s="17"/>
      <c r="X8" s="17"/>
    </row>
    <row r="9" spans="1:24" x14ac:dyDescent="0.2">
      <c r="A9" s="71"/>
      <c r="B9" s="71"/>
      <c r="C9" s="22"/>
      <c r="D9" s="23"/>
      <c r="E9" s="18"/>
      <c r="F9" s="18"/>
      <c r="G9" s="17"/>
      <c r="H9" s="17"/>
      <c r="I9" s="18"/>
      <c r="J9" s="41"/>
      <c r="K9" s="164"/>
      <c r="L9" s="164"/>
      <c r="M9" s="4"/>
      <c r="N9" s="18"/>
      <c r="O9" s="17"/>
      <c r="P9" s="17"/>
      <c r="Q9" s="18"/>
      <c r="R9" s="41"/>
      <c r="S9" s="164"/>
      <c r="T9" s="164"/>
      <c r="U9" s="18"/>
      <c r="V9" s="18"/>
      <c r="W9" s="17"/>
      <c r="X9" s="17"/>
    </row>
    <row r="10" spans="1:24" s="75" customFormat="1" x14ac:dyDescent="0.2">
      <c r="A10" s="165" t="s">
        <v>17</v>
      </c>
      <c r="B10" s="165" t="s">
        <v>33</v>
      </c>
      <c r="C10" s="167" t="s">
        <v>34</v>
      </c>
      <c r="D10" s="169" t="s">
        <v>35</v>
      </c>
      <c r="E10" s="161" t="s">
        <v>40</v>
      </c>
      <c r="F10" s="161"/>
      <c r="G10" s="161"/>
      <c r="H10" s="161"/>
      <c r="I10" s="161" t="s">
        <v>41</v>
      </c>
      <c r="J10" s="161"/>
      <c r="K10" s="161"/>
      <c r="L10" s="161"/>
      <c r="M10" s="161" t="s">
        <v>42</v>
      </c>
      <c r="N10" s="161"/>
      <c r="O10" s="161"/>
      <c r="P10" s="161"/>
      <c r="Q10" s="162"/>
      <c r="R10" s="162"/>
      <c r="S10" s="162"/>
      <c r="T10" s="162"/>
      <c r="U10" s="162"/>
      <c r="V10" s="162"/>
      <c r="W10" s="162"/>
      <c r="X10" s="162"/>
    </row>
    <row r="11" spans="1:24" s="75" customFormat="1" ht="21" x14ac:dyDescent="0.2">
      <c r="A11" s="166"/>
      <c r="B11" s="166"/>
      <c r="C11" s="168"/>
      <c r="D11" s="170"/>
      <c r="E11" s="76" t="s">
        <v>36</v>
      </c>
      <c r="F11" s="76" t="s">
        <v>37</v>
      </c>
      <c r="G11" s="77" t="s">
        <v>38</v>
      </c>
      <c r="H11" s="77" t="s">
        <v>39</v>
      </c>
      <c r="I11" s="76" t="s">
        <v>36</v>
      </c>
      <c r="J11" s="76" t="s">
        <v>37</v>
      </c>
      <c r="K11" s="77" t="s">
        <v>38</v>
      </c>
      <c r="L11" s="77" t="s">
        <v>39</v>
      </c>
      <c r="M11" s="76" t="s">
        <v>36</v>
      </c>
      <c r="N11" s="76" t="s">
        <v>37</v>
      </c>
      <c r="O11" s="77" t="s">
        <v>38</v>
      </c>
      <c r="P11" s="77" t="s">
        <v>39</v>
      </c>
      <c r="Q11" s="78"/>
      <c r="R11" s="78"/>
      <c r="S11" s="79"/>
      <c r="T11" s="79"/>
      <c r="U11" s="78"/>
      <c r="V11" s="78"/>
      <c r="W11" s="79"/>
      <c r="X11" s="79"/>
    </row>
    <row r="12" spans="1:24" x14ac:dyDescent="0.2">
      <c r="A12" s="56"/>
      <c r="B12" s="57"/>
      <c r="C12" s="58"/>
      <c r="D12" s="59"/>
      <c r="E12" s="59"/>
      <c r="F12" s="59"/>
      <c r="G12" s="60"/>
      <c r="H12" s="60"/>
      <c r="I12" s="59"/>
      <c r="J12" s="59"/>
      <c r="K12" s="60"/>
      <c r="L12" s="60"/>
      <c r="M12" s="59"/>
      <c r="N12" s="59"/>
      <c r="O12" s="60"/>
      <c r="P12" s="61"/>
      <c r="Q12" s="44"/>
      <c r="R12" s="44"/>
      <c r="S12" s="45"/>
      <c r="T12" s="45"/>
      <c r="U12" s="44"/>
      <c r="V12" s="44"/>
      <c r="W12" s="45"/>
      <c r="X12" s="45"/>
    </row>
    <row r="13" spans="1:24" x14ac:dyDescent="0.2">
      <c r="A13" s="52">
        <v>1</v>
      </c>
      <c r="B13" s="54" t="s">
        <v>0</v>
      </c>
      <c r="C13" s="30">
        <f>Orçamento!I14</f>
        <v>790.56</v>
      </c>
      <c r="D13" s="35">
        <f>(C13/C19)</f>
        <v>1.49E-2</v>
      </c>
      <c r="E13" s="69">
        <v>0</v>
      </c>
      <c r="F13" s="69">
        <v>0</v>
      </c>
      <c r="G13" s="70">
        <v>0</v>
      </c>
      <c r="H13" s="70">
        <v>0</v>
      </c>
      <c r="I13" s="35">
        <v>0</v>
      </c>
      <c r="J13" s="35">
        <v>0</v>
      </c>
      <c r="K13" s="31">
        <v>0</v>
      </c>
      <c r="L13" s="31">
        <f>K13+H13</f>
        <v>0</v>
      </c>
      <c r="M13" s="35">
        <v>0</v>
      </c>
      <c r="N13" s="35">
        <v>1</v>
      </c>
      <c r="O13" s="31">
        <v>0</v>
      </c>
      <c r="P13" s="34">
        <f>C13</f>
        <v>790.56</v>
      </c>
      <c r="Q13" s="28"/>
      <c r="R13" s="28"/>
      <c r="S13" s="29"/>
      <c r="T13" s="29"/>
      <c r="U13" s="28"/>
      <c r="V13" s="28"/>
      <c r="W13" s="29"/>
      <c r="X13" s="29"/>
    </row>
    <row r="14" spans="1:24" x14ac:dyDescent="0.2">
      <c r="A14" s="53">
        <v>2</v>
      </c>
      <c r="B14" s="55" t="s">
        <v>2</v>
      </c>
      <c r="C14" s="34">
        <f>Orçamento!I19</f>
        <v>1431.7</v>
      </c>
      <c r="D14" s="35">
        <f>(C14/C19)</f>
        <v>2.69E-2</v>
      </c>
      <c r="E14" s="69">
        <v>0</v>
      </c>
      <c r="F14" s="69">
        <v>0</v>
      </c>
      <c r="G14" s="70">
        <v>0</v>
      </c>
      <c r="H14" s="70">
        <v>0</v>
      </c>
      <c r="I14" s="35">
        <v>0</v>
      </c>
      <c r="J14" s="35">
        <v>0</v>
      </c>
      <c r="K14" s="31">
        <v>0</v>
      </c>
      <c r="L14" s="31">
        <f>K14+H14</f>
        <v>0</v>
      </c>
      <c r="M14" s="35">
        <v>0</v>
      </c>
      <c r="N14" s="35">
        <v>1</v>
      </c>
      <c r="O14" s="31">
        <v>0</v>
      </c>
      <c r="P14" s="34">
        <f t="shared" ref="P14:P17" si="0">C14</f>
        <v>1431.7</v>
      </c>
      <c r="Q14" s="32"/>
      <c r="R14" s="32"/>
      <c r="S14" s="33"/>
      <c r="T14" s="33"/>
      <c r="U14" s="32"/>
      <c r="V14" s="32"/>
      <c r="W14" s="33"/>
      <c r="X14" s="33"/>
    </row>
    <row r="15" spans="1:24" x14ac:dyDescent="0.2">
      <c r="A15" s="53">
        <v>3</v>
      </c>
      <c r="B15" s="55" t="s">
        <v>5</v>
      </c>
      <c r="C15" s="34">
        <f>Orçamento!I24</f>
        <v>23158.58</v>
      </c>
      <c r="D15" s="35">
        <f>(C15/C19)</f>
        <v>0.43580000000000002</v>
      </c>
      <c r="E15" s="69">
        <v>0</v>
      </c>
      <c r="F15" s="69">
        <v>0</v>
      </c>
      <c r="G15" s="70">
        <f>C15*E15</f>
        <v>0</v>
      </c>
      <c r="H15" s="70">
        <v>0</v>
      </c>
      <c r="I15" s="69">
        <v>0</v>
      </c>
      <c r="J15" s="69">
        <v>0</v>
      </c>
      <c r="K15" s="70">
        <f>C15*I15</f>
        <v>0</v>
      </c>
      <c r="L15" s="70">
        <v>0</v>
      </c>
      <c r="M15" s="69">
        <v>0</v>
      </c>
      <c r="N15" s="69">
        <v>1</v>
      </c>
      <c r="O15" s="70">
        <f>M15*C15</f>
        <v>0</v>
      </c>
      <c r="P15" s="34">
        <f t="shared" si="0"/>
        <v>23158.58</v>
      </c>
      <c r="Q15" s="32"/>
      <c r="R15" s="32"/>
      <c r="S15" s="33"/>
      <c r="T15" s="33"/>
      <c r="U15" s="32"/>
      <c r="V15" s="32"/>
      <c r="W15" s="33"/>
      <c r="X15" s="33"/>
    </row>
    <row r="16" spans="1:24" x14ac:dyDescent="0.2">
      <c r="A16" s="53">
        <v>4</v>
      </c>
      <c r="B16" s="55" t="s">
        <v>9</v>
      </c>
      <c r="C16" s="34">
        <f>Orçamento!I30</f>
        <v>26455</v>
      </c>
      <c r="D16" s="35">
        <f>(C16/C19)</f>
        <v>0.49790000000000001</v>
      </c>
      <c r="E16" s="35">
        <v>0</v>
      </c>
      <c r="F16" s="35">
        <v>0</v>
      </c>
      <c r="G16" s="31">
        <v>0</v>
      </c>
      <c r="H16" s="31">
        <v>0</v>
      </c>
      <c r="I16" s="69">
        <v>0</v>
      </c>
      <c r="J16" s="69">
        <v>0</v>
      </c>
      <c r="K16" s="93">
        <v>0</v>
      </c>
      <c r="L16" s="70">
        <v>0</v>
      </c>
      <c r="M16" s="35">
        <v>0</v>
      </c>
      <c r="N16" s="35">
        <v>1</v>
      </c>
      <c r="O16" s="31">
        <v>0</v>
      </c>
      <c r="P16" s="34">
        <f t="shared" si="0"/>
        <v>26455</v>
      </c>
      <c r="Q16" s="32"/>
      <c r="R16" s="32"/>
      <c r="S16" s="33"/>
      <c r="T16" s="33"/>
      <c r="U16" s="32"/>
      <c r="V16" s="32"/>
      <c r="W16" s="33"/>
      <c r="X16" s="33"/>
    </row>
    <row r="17" spans="1:24" x14ac:dyDescent="0.2">
      <c r="A17" s="62">
        <v>6</v>
      </c>
      <c r="B17" s="63" t="s">
        <v>7</v>
      </c>
      <c r="C17" s="36">
        <f>Orçamento!I35</f>
        <v>1301.24</v>
      </c>
      <c r="D17" s="35">
        <f>(C17/C19)</f>
        <v>2.4500000000000001E-2</v>
      </c>
      <c r="E17" s="35">
        <v>0</v>
      </c>
      <c r="F17" s="35">
        <v>0</v>
      </c>
      <c r="G17" s="65">
        <v>0</v>
      </c>
      <c r="H17" s="31">
        <v>0</v>
      </c>
      <c r="I17" s="64">
        <v>0</v>
      </c>
      <c r="J17" s="35">
        <v>0</v>
      </c>
      <c r="K17" s="65">
        <v>0</v>
      </c>
      <c r="L17" s="31">
        <f>K17+H17</f>
        <v>0</v>
      </c>
      <c r="M17" s="69">
        <v>0</v>
      </c>
      <c r="N17" s="69">
        <v>0</v>
      </c>
      <c r="O17" s="36">
        <v>0</v>
      </c>
      <c r="P17" s="34">
        <f t="shared" si="0"/>
        <v>1301.24</v>
      </c>
      <c r="Q17" s="32"/>
      <c r="R17" s="32"/>
      <c r="S17" s="33"/>
      <c r="T17" s="33"/>
      <c r="U17" s="32"/>
      <c r="V17" s="32"/>
      <c r="W17" s="33"/>
      <c r="X17" s="33"/>
    </row>
    <row r="18" spans="1:24" x14ac:dyDescent="0.2">
      <c r="A18" s="66"/>
      <c r="B18" s="67"/>
      <c r="C18" s="37"/>
      <c r="D18" s="24"/>
      <c r="E18" s="25"/>
      <c r="F18" s="25"/>
      <c r="G18" s="68"/>
      <c r="H18" s="68"/>
      <c r="I18" s="25"/>
      <c r="J18" s="25"/>
      <c r="K18" s="26"/>
      <c r="L18" s="26"/>
      <c r="M18" s="25"/>
      <c r="N18" s="25"/>
      <c r="O18" s="26"/>
      <c r="P18" s="27"/>
      <c r="Q18" s="28"/>
      <c r="R18" s="28"/>
      <c r="S18" s="29"/>
      <c r="T18" s="29"/>
      <c r="U18" s="28"/>
      <c r="V18" s="28"/>
      <c r="W18" s="29"/>
      <c r="X18" s="29"/>
    </row>
    <row r="19" spans="1:24" s="75" customFormat="1" x14ac:dyDescent="0.2">
      <c r="A19" s="163" t="s">
        <v>24</v>
      </c>
      <c r="B19" s="163"/>
      <c r="C19" s="80">
        <f>SUM(C13:C18)</f>
        <v>53137.08</v>
      </c>
      <c r="D19" s="81">
        <v>1</v>
      </c>
      <c r="E19" s="81">
        <v>0.35249999999999998</v>
      </c>
      <c r="F19" s="81">
        <v>0.35249999999999998</v>
      </c>
      <c r="G19" s="80">
        <f>SUM(G13:G17)</f>
        <v>0</v>
      </c>
      <c r="H19" s="80">
        <f>G19</f>
        <v>0</v>
      </c>
      <c r="I19" s="81">
        <v>0.31909999999999999</v>
      </c>
      <c r="J19" s="81">
        <v>0.67159999999999997</v>
      </c>
      <c r="K19" s="80">
        <f>SUM(K13:K17)</f>
        <v>0</v>
      </c>
      <c r="L19" s="80">
        <f>K19+H19</f>
        <v>0</v>
      </c>
      <c r="M19" s="81">
        <v>0.32840000000000003</v>
      </c>
      <c r="N19" s="81">
        <v>1</v>
      </c>
      <c r="O19" s="80">
        <f>SUM(O13:O17)</f>
        <v>0</v>
      </c>
      <c r="P19" s="80">
        <f>SUM(P13:P18)</f>
        <v>53137.08</v>
      </c>
      <c r="Q19" s="82"/>
      <c r="R19" s="82"/>
      <c r="S19" s="83"/>
      <c r="T19" s="83"/>
      <c r="U19" s="82"/>
      <c r="V19" s="82"/>
      <c r="W19" s="83"/>
      <c r="X19" s="83"/>
    </row>
    <row r="20" spans="1:24" x14ac:dyDescent="0.2">
      <c r="A20" s="38"/>
    </row>
    <row r="21" spans="1:24" x14ac:dyDescent="0.2">
      <c r="A21" s="38"/>
    </row>
    <row r="22" spans="1:24" x14ac:dyDescent="0.2">
      <c r="A22" s="38"/>
    </row>
    <row r="23" spans="1:24" x14ac:dyDescent="0.2">
      <c r="A23" s="38"/>
    </row>
    <row r="24" spans="1:24" x14ac:dyDescent="0.2">
      <c r="A24" s="38"/>
    </row>
    <row r="25" spans="1:24" x14ac:dyDescent="0.2">
      <c r="A25" s="38"/>
    </row>
    <row r="26" spans="1:24" x14ac:dyDescent="0.2">
      <c r="A26" s="38"/>
    </row>
    <row r="27" spans="1:24" x14ac:dyDescent="0.2">
      <c r="A27" s="38"/>
    </row>
    <row r="28" spans="1:24" x14ac:dyDescent="0.2">
      <c r="A28" s="38"/>
      <c r="B28" s="39"/>
    </row>
    <row r="32" spans="1:24" x14ac:dyDescent="0.2">
      <c r="B32" s="49"/>
      <c r="R32" s="48" t="s">
        <v>47</v>
      </c>
      <c r="S32" s="158"/>
      <c r="T32" s="159"/>
      <c r="U32" s="159"/>
      <c r="V32" s="159"/>
      <c r="W32" s="159"/>
      <c r="X32" s="159"/>
    </row>
    <row r="33" spans="2:7" x14ac:dyDescent="0.2">
      <c r="B33" s="50"/>
      <c r="D33" s="46"/>
      <c r="E33" s="46"/>
      <c r="F33" s="46"/>
      <c r="G33" s="46"/>
    </row>
    <row r="34" spans="2:7" x14ac:dyDescent="0.2">
      <c r="B34" s="49"/>
    </row>
    <row r="35" spans="2:7" x14ac:dyDescent="0.2">
      <c r="B35" s="49"/>
    </row>
    <row r="36" spans="2:7" x14ac:dyDescent="0.2">
      <c r="B36" s="49"/>
    </row>
  </sheetData>
  <mergeCells count="14">
    <mergeCell ref="S32:X32"/>
    <mergeCell ref="A2:P2"/>
    <mergeCell ref="E10:H10"/>
    <mergeCell ref="I10:L10"/>
    <mergeCell ref="M10:P10"/>
    <mergeCell ref="Q10:T10"/>
    <mergeCell ref="U10:X10"/>
    <mergeCell ref="A19:B19"/>
    <mergeCell ref="K9:L9"/>
    <mergeCell ref="S9:T9"/>
    <mergeCell ref="B10:B11"/>
    <mergeCell ref="C10:C11"/>
    <mergeCell ref="D10:D11"/>
    <mergeCell ref="A10:A11"/>
  </mergeCells>
  <pageMargins left="0.70866141732283472" right="0.70866141732283472" top="1.7322834645669292" bottom="0.74803149606299213" header="0.31496062992125984" footer="0.31496062992125984"/>
  <pageSetup paperSize="9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2023-11-20T17:42:17Z</dcterms:modified>
</cp:coreProperties>
</file>